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mn41050\Desktop\"/>
    </mc:Choice>
  </mc:AlternateContent>
  <xr:revisionPtr revIDLastSave="0" documentId="13_ncr:1_{236F09FD-EC34-4105-B6E5-AC36EC601B00}" xr6:coauthVersionLast="47" xr6:coauthVersionMax="47" xr10:uidLastSave="{00000000-0000-0000-0000-000000000000}"/>
  <bookViews>
    <workbookView xWindow="-28920" yWindow="-120" windowWidth="29040" windowHeight="15840" xr2:uid="{A0D875B4-86D7-40F2-B9F9-D19C64753415}"/>
  </bookViews>
  <sheets>
    <sheet name="1" sheetId="4" r:id="rId1"/>
    <sheet name="2" sheetId="27" r:id="rId2"/>
    <sheet name="3" sheetId="28" r:id="rId3"/>
    <sheet name="4" sheetId="29" r:id="rId4"/>
    <sheet name="5" sheetId="30" r:id="rId5"/>
    <sheet name="6" sheetId="31" r:id="rId6"/>
    <sheet name="7" sheetId="32" r:id="rId7"/>
    <sheet name="8" sheetId="33" r:id="rId8"/>
    <sheet name="9" sheetId="34" r:id="rId9"/>
    <sheet name="10" sheetId="35" r:id="rId10"/>
    <sheet name="11" sheetId="36" r:id="rId11"/>
    <sheet name="12" sheetId="37" r:id="rId12"/>
    <sheet name="13" sheetId="38" r:id="rId13"/>
    <sheet name="14" sheetId="39" r:id="rId14"/>
    <sheet name="15" sheetId="40" r:id="rId15"/>
    <sheet name="16" sheetId="41" r:id="rId16"/>
    <sheet name="17" sheetId="42" r:id="rId17"/>
    <sheet name="18" sheetId="43" r:id="rId18"/>
    <sheet name="19" sheetId="44" r:id="rId19"/>
    <sheet name="20" sheetId="45" r:id="rId20"/>
    <sheet name="Master Yield" sheetId="6" r:id="rId21"/>
    <sheet name="Draft changes for 2021" sheetId="5" state="hidden" r:id="rId22"/>
    <sheet name="Data Validations" sheetId="2" state="hidden" r:id="rId23"/>
  </sheets>
  <definedNames>
    <definedName name="_2018">'Data Validations'!$E$15:$E$16</definedName>
    <definedName name="_2019">'Data Validations'!$E$17:$E$19</definedName>
    <definedName name="_2020">'Data Validations'!$E$20:$E$22</definedName>
    <definedName name="_2021">'Data Validations'!$E$23:$E$25</definedName>
    <definedName name="_2022">'Data Validations'!$E$26:$E$28</definedName>
    <definedName name="_2023">'Data Validations'!$E$29:$E$31</definedName>
    <definedName name="_2024">'Data Validations'!$E$32:$E$34</definedName>
    <definedName name="_2025">'Data Validations'!$E$35:$E$37</definedName>
    <definedName name="_2026">'Data Validations'!$E$38:$E$40</definedName>
    <definedName name="_2027">'Data Validations'!$E$41:$E$43</definedName>
    <definedName name="_2028">'Data Validations'!$E$44:$E$46</definedName>
    <definedName name="_2029">'Data Validations'!$E$47:$E$49</definedName>
    <definedName name="_xlnm._FilterDatabase" localSheetId="20" hidden="1">'Master Yield'!$A$6:$E$26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'1'!$B$1:$R$50</definedName>
    <definedName name="_xlnm.Print_Area" localSheetId="9">'10'!$B$1:$R$50</definedName>
    <definedName name="_xlnm.Print_Area" localSheetId="10">'11'!$B$1:$R$50</definedName>
    <definedName name="_xlnm.Print_Area" localSheetId="11">'12'!$B$1:$R$50</definedName>
    <definedName name="_xlnm.Print_Area" localSheetId="12">'13'!$B$1:$R$50</definedName>
    <definedName name="_xlnm.Print_Area" localSheetId="13">'14'!$B$1:$R$50</definedName>
    <definedName name="_xlnm.Print_Area" localSheetId="14">'15'!$B$1:$R$50</definedName>
    <definedName name="_xlnm.Print_Area" localSheetId="15">'16'!$B$1:$R$50</definedName>
    <definedName name="_xlnm.Print_Area" localSheetId="16">'17'!$B$1:$R$50</definedName>
    <definedName name="_xlnm.Print_Area" localSheetId="17">'18'!$B$1:$R$50</definedName>
    <definedName name="_xlnm.Print_Area" localSheetId="18">'19'!$B$1:$R$50</definedName>
    <definedName name="_xlnm.Print_Area" localSheetId="1">'2'!$B$1:$R$50</definedName>
    <definedName name="_xlnm.Print_Area" localSheetId="19">'20'!$B$1:$R$50</definedName>
    <definedName name="_xlnm.Print_Area" localSheetId="2">'3'!$B$1:$R$50</definedName>
    <definedName name="_xlnm.Print_Area" localSheetId="3">'4'!$B$1:$R$50</definedName>
    <definedName name="_xlnm.Print_Area" localSheetId="4">'5'!$B$1:$R$50</definedName>
    <definedName name="_xlnm.Print_Area" localSheetId="5">'6'!$B$1:$R$50</definedName>
    <definedName name="_xlnm.Print_Area" localSheetId="6">'7'!$B$1:$R$50</definedName>
    <definedName name="_xlnm.Print_Area" localSheetId="7">'8'!$B$1:$R$50</definedName>
    <definedName name="_xlnm.Print_Area" localSheetId="8">'9'!$B$1:$R$50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6" i="45" l="1"/>
  <c r="R17" i="45"/>
  <c r="R18" i="45"/>
  <c r="R19" i="45"/>
  <c r="R20" i="45"/>
  <c r="R21" i="45"/>
  <c r="R22" i="45"/>
  <c r="R23" i="45"/>
  <c r="R24" i="45"/>
  <c r="R25" i="45"/>
  <c r="R26" i="45"/>
  <c r="R27" i="45"/>
  <c r="R28" i="45"/>
  <c r="R29" i="45"/>
  <c r="R30" i="45"/>
  <c r="R31" i="45"/>
  <c r="R32" i="45"/>
  <c r="R33" i="45"/>
  <c r="R34" i="45"/>
  <c r="R15" i="45"/>
  <c r="I16" i="45"/>
  <c r="I17" i="45"/>
  <c r="I18" i="45"/>
  <c r="I19" i="45"/>
  <c r="I20" i="45"/>
  <c r="I21" i="45"/>
  <c r="I22" i="45"/>
  <c r="I23" i="45"/>
  <c r="I24" i="45"/>
  <c r="I25" i="45"/>
  <c r="I26" i="45"/>
  <c r="I27" i="45"/>
  <c r="I28" i="45"/>
  <c r="I29" i="45"/>
  <c r="I30" i="45"/>
  <c r="I31" i="45"/>
  <c r="I32" i="45"/>
  <c r="I33" i="45"/>
  <c r="I34" i="45"/>
  <c r="I15" i="45"/>
  <c r="R16" i="44"/>
  <c r="R17" i="44"/>
  <c r="R18" i="44"/>
  <c r="R19" i="44"/>
  <c r="R20" i="44"/>
  <c r="R21" i="44"/>
  <c r="R22" i="44"/>
  <c r="R23" i="44"/>
  <c r="R24" i="44"/>
  <c r="R25" i="44"/>
  <c r="R26" i="44"/>
  <c r="R27" i="44"/>
  <c r="R28" i="44"/>
  <c r="R29" i="44"/>
  <c r="R30" i="44"/>
  <c r="R31" i="44"/>
  <c r="R32" i="44"/>
  <c r="R33" i="44"/>
  <c r="R34" i="44"/>
  <c r="R15" i="44"/>
  <c r="I16" i="44"/>
  <c r="I17" i="44"/>
  <c r="I18" i="44"/>
  <c r="I19" i="44"/>
  <c r="I20" i="44"/>
  <c r="I21" i="44"/>
  <c r="I22" i="44"/>
  <c r="I23" i="44"/>
  <c r="I24" i="44"/>
  <c r="I25" i="44"/>
  <c r="I26" i="44"/>
  <c r="I27" i="44"/>
  <c r="I28" i="44"/>
  <c r="I29" i="44"/>
  <c r="I30" i="44"/>
  <c r="I31" i="44"/>
  <c r="I32" i="44"/>
  <c r="I33" i="44"/>
  <c r="I34" i="44"/>
  <c r="I15" i="44"/>
  <c r="R16" i="43"/>
  <c r="R17" i="43"/>
  <c r="R18" i="43"/>
  <c r="R19" i="43"/>
  <c r="R20" i="43"/>
  <c r="R21" i="43"/>
  <c r="R22" i="43"/>
  <c r="R23" i="43"/>
  <c r="R24" i="43"/>
  <c r="R25" i="43"/>
  <c r="R26" i="43"/>
  <c r="R27" i="43"/>
  <c r="R28" i="43"/>
  <c r="R29" i="43"/>
  <c r="R30" i="43"/>
  <c r="R31" i="43"/>
  <c r="R32" i="43"/>
  <c r="R33" i="43"/>
  <c r="R34" i="43"/>
  <c r="R15" i="43"/>
  <c r="I16" i="43"/>
  <c r="I17" i="43"/>
  <c r="I18" i="43"/>
  <c r="I19" i="43"/>
  <c r="I20" i="43"/>
  <c r="I21" i="43"/>
  <c r="I22" i="43"/>
  <c r="I23" i="43"/>
  <c r="I24" i="43"/>
  <c r="I25" i="43"/>
  <c r="I26" i="43"/>
  <c r="I27" i="43"/>
  <c r="I28" i="43"/>
  <c r="I29" i="43"/>
  <c r="I30" i="43"/>
  <c r="I31" i="43"/>
  <c r="I32" i="43"/>
  <c r="I33" i="43"/>
  <c r="I34" i="43"/>
  <c r="I15" i="43"/>
  <c r="R16" i="42"/>
  <c r="R17" i="42"/>
  <c r="R18" i="42"/>
  <c r="R19" i="42"/>
  <c r="R20" i="42"/>
  <c r="R21" i="42"/>
  <c r="R22" i="42"/>
  <c r="R23" i="42"/>
  <c r="R24" i="42"/>
  <c r="R25" i="42"/>
  <c r="R26" i="42"/>
  <c r="R27" i="42"/>
  <c r="R28" i="42"/>
  <c r="R29" i="42"/>
  <c r="R30" i="42"/>
  <c r="R31" i="42"/>
  <c r="R32" i="42"/>
  <c r="R33" i="42"/>
  <c r="R34" i="42"/>
  <c r="R15" i="42"/>
  <c r="I16" i="42"/>
  <c r="I17" i="42"/>
  <c r="I18" i="42"/>
  <c r="I19" i="42"/>
  <c r="I20" i="42"/>
  <c r="I21" i="42"/>
  <c r="I22" i="42"/>
  <c r="I23" i="42"/>
  <c r="I24" i="42"/>
  <c r="I25" i="42"/>
  <c r="I26" i="42"/>
  <c r="I27" i="42"/>
  <c r="I28" i="42"/>
  <c r="I29" i="42"/>
  <c r="I30" i="42"/>
  <c r="I31" i="42"/>
  <c r="I32" i="42"/>
  <c r="I33" i="42"/>
  <c r="I34" i="42"/>
  <c r="I15" i="42"/>
  <c r="R16" i="41"/>
  <c r="R17" i="41"/>
  <c r="R18" i="41"/>
  <c r="R19" i="41"/>
  <c r="R20" i="41"/>
  <c r="R21" i="41"/>
  <c r="R22" i="41"/>
  <c r="R23" i="41"/>
  <c r="R24" i="41"/>
  <c r="R25" i="41"/>
  <c r="R26" i="41"/>
  <c r="R27" i="41"/>
  <c r="R28" i="41"/>
  <c r="R29" i="41"/>
  <c r="R30" i="41"/>
  <c r="R31" i="41"/>
  <c r="R32" i="41"/>
  <c r="R33" i="41"/>
  <c r="R34" i="41"/>
  <c r="R15" i="41"/>
  <c r="I16" i="41"/>
  <c r="I17" i="41"/>
  <c r="I18" i="41"/>
  <c r="I19" i="41"/>
  <c r="I20" i="41"/>
  <c r="I21" i="41"/>
  <c r="I22" i="41"/>
  <c r="I23" i="41"/>
  <c r="I24" i="41"/>
  <c r="I25" i="41"/>
  <c r="I26" i="41"/>
  <c r="I27" i="41"/>
  <c r="I28" i="41"/>
  <c r="I29" i="41"/>
  <c r="I30" i="41"/>
  <c r="I31" i="41"/>
  <c r="I32" i="41"/>
  <c r="I33" i="41"/>
  <c r="I34" i="41"/>
  <c r="I15" i="41"/>
  <c r="R16" i="40"/>
  <c r="R17" i="40"/>
  <c r="R18" i="40"/>
  <c r="R19" i="40"/>
  <c r="R20" i="40"/>
  <c r="R21" i="40"/>
  <c r="R22" i="40"/>
  <c r="R23" i="40"/>
  <c r="R24" i="40"/>
  <c r="R25" i="40"/>
  <c r="R26" i="40"/>
  <c r="R27" i="40"/>
  <c r="R28" i="40"/>
  <c r="R29" i="40"/>
  <c r="R30" i="40"/>
  <c r="R31" i="40"/>
  <c r="R32" i="40"/>
  <c r="R33" i="40"/>
  <c r="R34" i="40"/>
  <c r="R15" i="40"/>
  <c r="I16" i="40"/>
  <c r="I17" i="40"/>
  <c r="I18" i="40"/>
  <c r="I19" i="40"/>
  <c r="I20" i="40"/>
  <c r="I21" i="40"/>
  <c r="I22" i="40"/>
  <c r="I23" i="40"/>
  <c r="I24" i="40"/>
  <c r="I25" i="40"/>
  <c r="I26" i="40"/>
  <c r="I27" i="40"/>
  <c r="I28" i="40"/>
  <c r="I29" i="40"/>
  <c r="I30" i="40"/>
  <c r="I31" i="40"/>
  <c r="I32" i="40"/>
  <c r="I33" i="40"/>
  <c r="I34" i="40"/>
  <c r="I15" i="40"/>
  <c r="R16" i="39"/>
  <c r="R17" i="39"/>
  <c r="R18" i="39"/>
  <c r="R19" i="39"/>
  <c r="R20" i="39"/>
  <c r="R21" i="39"/>
  <c r="R22" i="39"/>
  <c r="R23" i="39"/>
  <c r="R24" i="39"/>
  <c r="R25" i="39"/>
  <c r="R26" i="39"/>
  <c r="R27" i="39"/>
  <c r="R28" i="39"/>
  <c r="R29" i="39"/>
  <c r="R30" i="39"/>
  <c r="R31" i="39"/>
  <c r="R32" i="39"/>
  <c r="R33" i="39"/>
  <c r="R34" i="39"/>
  <c r="R15" i="39"/>
  <c r="I16" i="39"/>
  <c r="I17" i="39"/>
  <c r="I18" i="39"/>
  <c r="I19" i="39"/>
  <c r="I20" i="39"/>
  <c r="I21" i="39"/>
  <c r="I22" i="39"/>
  <c r="I23" i="39"/>
  <c r="I24" i="39"/>
  <c r="I25" i="39"/>
  <c r="I26" i="39"/>
  <c r="I27" i="39"/>
  <c r="I28" i="39"/>
  <c r="I29" i="39"/>
  <c r="I30" i="39"/>
  <c r="I31" i="39"/>
  <c r="I32" i="39"/>
  <c r="I33" i="39"/>
  <c r="I34" i="39"/>
  <c r="I15" i="39"/>
  <c r="R16" i="38"/>
  <c r="R17" i="38"/>
  <c r="R18" i="38"/>
  <c r="R19" i="38"/>
  <c r="R20" i="38"/>
  <c r="R21" i="38"/>
  <c r="R22" i="38"/>
  <c r="R23" i="38"/>
  <c r="R24" i="38"/>
  <c r="R25" i="38"/>
  <c r="R26" i="38"/>
  <c r="R27" i="38"/>
  <c r="R28" i="38"/>
  <c r="R29" i="38"/>
  <c r="R30" i="38"/>
  <c r="R31" i="38"/>
  <c r="R32" i="38"/>
  <c r="R33" i="38"/>
  <c r="R34" i="38"/>
  <c r="R15" i="38"/>
  <c r="I16" i="38"/>
  <c r="I17" i="38"/>
  <c r="I18" i="38"/>
  <c r="I19" i="38"/>
  <c r="I20" i="38"/>
  <c r="I21" i="38"/>
  <c r="I22" i="38"/>
  <c r="I23" i="38"/>
  <c r="I24" i="38"/>
  <c r="I25" i="38"/>
  <c r="I26" i="38"/>
  <c r="I27" i="38"/>
  <c r="I28" i="38"/>
  <c r="I29" i="38"/>
  <c r="I30" i="38"/>
  <c r="I31" i="38"/>
  <c r="I32" i="38"/>
  <c r="I33" i="38"/>
  <c r="I34" i="38"/>
  <c r="I15" i="38"/>
  <c r="R16" i="37"/>
  <c r="R17" i="37"/>
  <c r="R18" i="37"/>
  <c r="R19" i="37"/>
  <c r="R20" i="37"/>
  <c r="R21" i="37"/>
  <c r="R22" i="37"/>
  <c r="R23" i="37"/>
  <c r="R24" i="37"/>
  <c r="R25" i="37"/>
  <c r="R26" i="37"/>
  <c r="R27" i="37"/>
  <c r="R28" i="37"/>
  <c r="R29" i="37"/>
  <c r="R30" i="37"/>
  <c r="R31" i="37"/>
  <c r="R32" i="37"/>
  <c r="R33" i="37"/>
  <c r="R34" i="37"/>
  <c r="R15" i="37"/>
  <c r="I16" i="37"/>
  <c r="I17" i="37"/>
  <c r="I18" i="37"/>
  <c r="I19" i="37"/>
  <c r="I20" i="37"/>
  <c r="I21" i="37"/>
  <c r="I22" i="37"/>
  <c r="I23" i="37"/>
  <c r="I24" i="37"/>
  <c r="I25" i="37"/>
  <c r="I26" i="37"/>
  <c r="I27" i="37"/>
  <c r="I28" i="37"/>
  <c r="I29" i="37"/>
  <c r="I30" i="37"/>
  <c r="I31" i="37"/>
  <c r="I32" i="37"/>
  <c r="I33" i="37"/>
  <c r="I34" i="37"/>
  <c r="I15" i="37"/>
  <c r="R16" i="36"/>
  <c r="R17" i="36"/>
  <c r="R18" i="36"/>
  <c r="R19" i="36"/>
  <c r="R20" i="36"/>
  <c r="R21" i="36"/>
  <c r="R22" i="36"/>
  <c r="R23" i="36"/>
  <c r="R24" i="36"/>
  <c r="R25" i="36"/>
  <c r="R26" i="36"/>
  <c r="R27" i="36"/>
  <c r="R28" i="36"/>
  <c r="R29" i="36"/>
  <c r="R30" i="36"/>
  <c r="R31" i="36"/>
  <c r="R32" i="36"/>
  <c r="R33" i="36"/>
  <c r="R34" i="36"/>
  <c r="R15" i="36"/>
  <c r="I16" i="36"/>
  <c r="I17" i="36"/>
  <c r="I18" i="36"/>
  <c r="I19" i="36"/>
  <c r="I20" i="36"/>
  <c r="I21" i="36"/>
  <c r="I22" i="36"/>
  <c r="I23" i="36"/>
  <c r="I24" i="36"/>
  <c r="I25" i="36"/>
  <c r="I26" i="36"/>
  <c r="I27" i="36"/>
  <c r="I28" i="36"/>
  <c r="I29" i="36"/>
  <c r="I30" i="36"/>
  <c r="I31" i="36"/>
  <c r="I32" i="36"/>
  <c r="I33" i="36"/>
  <c r="I34" i="36"/>
  <c r="I15" i="36"/>
  <c r="R16" i="35"/>
  <c r="R17" i="35"/>
  <c r="R18" i="35"/>
  <c r="R19" i="35"/>
  <c r="R20" i="35"/>
  <c r="R21" i="35"/>
  <c r="R22" i="35"/>
  <c r="R23" i="35"/>
  <c r="R24" i="35"/>
  <c r="R25" i="35"/>
  <c r="R26" i="35"/>
  <c r="R27" i="35"/>
  <c r="R28" i="35"/>
  <c r="R29" i="35"/>
  <c r="R30" i="35"/>
  <c r="R31" i="35"/>
  <c r="R32" i="35"/>
  <c r="R33" i="35"/>
  <c r="R34" i="35"/>
  <c r="R15" i="35"/>
  <c r="I16" i="35"/>
  <c r="I17" i="35"/>
  <c r="I18" i="35"/>
  <c r="I19" i="35"/>
  <c r="I20" i="35"/>
  <c r="I21" i="35"/>
  <c r="I22" i="35"/>
  <c r="I23" i="35"/>
  <c r="I24" i="35"/>
  <c r="I25" i="35"/>
  <c r="I26" i="35"/>
  <c r="I27" i="35"/>
  <c r="I28" i="35"/>
  <c r="I29" i="35"/>
  <c r="I30" i="35"/>
  <c r="I31" i="35"/>
  <c r="I32" i="35"/>
  <c r="I33" i="35"/>
  <c r="I34" i="35"/>
  <c r="I15" i="35"/>
  <c r="R16" i="34"/>
  <c r="R17" i="34"/>
  <c r="R18" i="34"/>
  <c r="R19" i="34"/>
  <c r="R20" i="34"/>
  <c r="R21" i="34"/>
  <c r="R22" i="34"/>
  <c r="R23" i="34"/>
  <c r="R24" i="34"/>
  <c r="R25" i="34"/>
  <c r="R26" i="34"/>
  <c r="R27" i="34"/>
  <c r="R28" i="34"/>
  <c r="R29" i="34"/>
  <c r="R30" i="34"/>
  <c r="R31" i="34"/>
  <c r="R32" i="34"/>
  <c r="R33" i="34"/>
  <c r="R34" i="34"/>
  <c r="R15" i="34"/>
  <c r="I16" i="34"/>
  <c r="I17" i="34"/>
  <c r="I18" i="34"/>
  <c r="I19" i="34"/>
  <c r="I20" i="34"/>
  <c r="I21" i="34"/>
  <c r="I22" i="34"/>
  <c r="I23" i="34"/>
  <c r="I24" i="34"/>
  <c r="I25" i="34"/>
  <c r="I26" i="34"/>
  <c r="I27" i="34"/>
  <c r="I28" i="34"/>
  <c r="I29" i="34"/>
  <c r="I30" i="34"/>
  <c r="I31" i="34"/>
  <c r="I32" i="34"/>
  <c r="I33" i="34"/>
  <c r="I34" i="34"/>
  <c r="I15" i="34"/>
  <c r="R16" i="33"/>
  <c r="R17" i="33"/>
  <c r="R18" i="33"/>
  <c r="R19" i="33"/>
  <c r="R20" i="33"/>
  <c r="R21" i="33"/>
  <c r="R22" i="33"/>
  <c r="R23" i="33"/>
  <c r="R24" i="33"/>
  <c r="R25" i="33"/>
  <c r="R26" i="33"/>
  <c r="R27" i="33"/>
  <c r="R28" i="33"/>
  <c r="R29" i="33"/>
  <c r="R30" i="33"/>
  <c r="R31" i="33"/>
  <c r="R32" i="33"/>
  <c r="R33" i="33"/>
  <c r="R34" i="33"/>
  <c r="R15" i="33"/>
  <c r="I16" i="33"/>
  <c r="I17" i="33"/>
  <c r="I18" i="33"/>
  <c r="I19" i="33"/>
  <c r="I20" i="33"/>
  <c r="I21" i="33"/>
  <c r="I22" i="33"/>
  <c r="I23" i="33"/>
  <c r="I24" i="33"/>
  <c r="I25" i="33"/>
  <c r="I26" i="33"/>
  <c r="I27" i="33"/>
  <c r="I28" i="33"/>
  <c r="I29" i="33"/>
  <c r="I30" i="33"/>
  <c r="I31" i="33"/>
  <c r="I32" i="33"/>
  <c r="I33" i="33"/>
  <c r="I34" i="33"/>
  <c r="I15" i="33"/>
  <c r="R16" i="32"/>
  <c r="R17" i="32"/>
  <c r="R18" i="32"/>
  <c r="R19" i="32"/>
  <c r="R20" i="32"/>
  <c r="R21" i="32"/>
  <c r="R22" i="32"/>
  <c r="R23" i="32"/>
  <c r="R24" i="32"/>
  <c r="R25" i="32"/>
  <c r="R26" i="32"/>
  <c r="R27" i="32"/>
  <c r="R28" i="32"/>
  <c r="R29" i="32"/>
  <c r="R30" i="32"/>
  <c r="R31" i="32"/>
  <c r="R32" i="32"/>
  <c r="R33" i="32"/>
  <c r="R34" i="32"/>
  <c r="R15" i="32"/>
  <c r="I16" i="32"/>
  <c r="I17" i="32"/>
  <c r="I18" i="32"/>
  <c r="I19" i="32"/>
  <c r="I20" i="32"/>
  <c r="I21" i="32"/>
  <c r="I22" i="32"/>
  <c r="I23" i="32"/>
  <c r="I24" i="32"/>
  <c r="I25" i="32"/>
  <c r="I26" i="32"/>
  <c r="I27" i="32"/>
  <c r="I28" i="32"/>
  <c r="I29" i="32"/>
  <c r="I30" i="32"/>
  <c r="I31" i="32"/>
  <c r="I32" i="32"/>
  <c r="I33" i="32"/>
  <c r="I34" i="32"/>
  <c r="I15" i="32"/>
  <c r="R16" i="31"/>
  <c r="R17" i="31"/>
  <c r="R18" i="31"/>
  <c r="R19" i="31"/>
  <c r="R20" i="31"/>
  <c r="R21" i="31"/>
  <c r="R22" i="31"/>
  <c r="R23" i="31"/>
  <c r="R24" i="31"/>
  <c r="R25" i="31"/>
  <c r="R26" i="31"/>
  <c r="R27" i="31"/>
  <c r="R28" i="31"/>
  <c r="R29" i="31"/>
  <c r="R30" i="31"/>
  <c r="R31" i="31"/>
  <c r="R32" i="31"/>
  <c r="R33" i="31"/>
  <c r="R34" i="31"/>
  <c r="R15" i="31"/>
  <c r="I16" i="31"/>
  <c r="I17" i="31"/>
  <c r="I18" i="31"/>
  <c r="I19" i="31"/>
  <c r="I20" i="31"/>
  <c r="I21" i="31"/>
  <c r="I22" i="31"/>
  <c r="I23" i="31"/>
  <c r="I24" i="31"/>
  <c r="I25" i="31"/>
  <c r="I26" i="31"/>
  <c r="I27" i="31"/>
  <c r="I28" i="31"/>
  <c r="I29" i="31"/>
  <c r="I30" i="31"/>
  <c r="I31" i="31"/>
  <c r="I32" i="31"/>
  <c r="I33" i="31"/>
  <c r="I34" i="31"/>
  <c r="I15" i="31"/>
  <c r="R16" i="30"/>
  <c r="R17" i="30"/>
  <c r="R18" i="30"/>
  <c r="R19" i="30"/>
  <c r="R20" i="30"/>
  <c r="R21" i="30"/>
  <c r="R22" i="30"/>
  <c r="R23" i="30"/>
  <c r="R24" i="30"/>
  <c r="R25" i="30"/>
  <c r="R26" i="30"/>
  <c r="R27" i="30"/>
  <c r="R28" i="30"/>
  <c r="R29" i="30"/>
  <c r="R30" i="30"/>
  <c r="R31" i="30"/>
  <c r="R32" i="30"/>
  <c r="R33" i="30"/>
  <c r="R34" i="30"/>
  <c r="R15" i="30"/>
  <c r="I16" i="30"/>
  <c r="I17" i="30"/>
  <c r="I18" i="30"/>
  <c r="I19" i="30"/>
  <c r="I20" i="30"/>
  <c r="I21" i="30"/>
  <c r="I22" i="30"/>
  <c r="I23" i="30"/>
  <c r="I24" i="30"/>
  <c r="I25" i="30"/>
  <c r="I26" i="30"/>
  <c r="I27" i="30"/>
  <c r="I28" i="30"/>
  <c r="I29" i="30"/>
  <c r="I30" i="30"/>
  <c r="I31" i="30"/>
  <c r="I32" i="30"/>
  <c r="I33" i="30"/>
  <c r="I34" i="30"/>
  <c r="I15" i="30"/>
  <c r="R16" i="29"/>
  <c r="R17" i="29"/>
  <c r="R18" i="29"/>
  <c r="R19" i="29"/>
  <c r="R20" i="29"/>
  <c r="R21" i="29"/>
  <c r="R22" i="29"/>
  <c r="R23" i="29"/>
  <c r="R24" i="29"/>
  <c r="R25" i="29"/>
  <c r="R26" i="29"/>
  <c r="R27" i="29"/>
  <c r="R28" i="29"/>
  <c r="R29" i="29"/>
  <c r="R30" i="29"/>
  <c r="R31" i="29"/>
  <c r="R32" i="29"/>
  <c r="R33" i="29"/>
  <c r="R34" i="29"/>
  <c r="R15" i="29"/>
  <c r="I16" i="29"/>
  <c r="I17" i="29"/>
  <c r="I18" i="29"/>
  <c r="I19" i="29"/>
  <c r="I20" i="29"/>
  <c r="I21" i="29"/>
  <c r="I22" i="29"/>
  <c r="I23" i="29"/>
  <c r="I24" i="29"/>
  <c r="I25" i="29"/>
  <c r="I26" i="29"/>
  <c r="I27" i="29"/>
  <c r="I28" i="29"/>
  <c r="I29" i="29"/>
  <c r="I30" i="29"/>
  <c r="I31" i="29"/>
  <c r="I32" i="29"/>
  <c r="I33" i="29"/>
  <c r="I34" i="29"/>
  <c r="I15" i="29"/>
  <c r="R16" i="28"/>
  <c r="R17" i="28"/>
  <c r="R18" i="28"/>
  <c r="R19" i="28"/>
  <c r="R20" i="28"/>
  <c r="R21" i="28"/>
  <c r="R22" i="28"/>
  <c r="R23" i="28"/>
  <c r="R24" i="28"/>
  <c r="R25" i="28"/>
  <c r="R26" i="28"/>
  <c r="R27" i="28"/>
  <c r="R28" i="28"/>
  <c r="R29" i="28"/>
  <c r="R30" i="28"/>
  <c r="R31" i="28"/>
  <c r="R32" i="28"/>
  <c r="R33" i="28"/>
  <c r="R34" i="28"/>
  <c r="R15" i="28"/>
  <c r="I16" i="28"/>
  <c r="I17" i="28"/>
  <c r="I18" i="28"/>
  <c r="I19" i="28"/>
  <c r="I20" i="28"/>
  <c r="I21" i="28"/>
  <c r="I22" i="28"/>
  <c r="I23" i="28"/>
  <c r="I24" i="28"/>
  <c r="I25" i="28"/>
  <c r="I26" i="28"/>
  <c r="I27" i="28"/>
  <c r="I28" i="28"/>
  <c r="I29" i="28"/>
  <c r="I30" i="28"/>
  <c r="I31" i="28"/>
  <c r="I32" i="28"/>
  <c r="I33" i="28"/>
  <c r="I34" i="28"/>
  <c r="I15" i="28"/>
  <c r="R16" i="4"/>
  <c r="R17" i="4"/>
  <c r="R18" i="4"/>
  <c r="R19" i="4"/>
  <c r="R20" i="4"/>
  <c r="R21" i="4"/>
  <c r="R22" i="4"/>
  <c r="R23" i="4"/>
  <c r="R24" i="4"/>
  <c r="R25" i="4"/>
  <c r="R26" i="4"/>
  <c r="R27" i="4"/>
  <c r="R28" i="4"/>
  <c r="R29" i="4"/>
  <c r="R30" i="4"/>
  <c r="R31" i="4"/>
  <c r="R32" i="4"/>
  <c r="R33" i="4"/>
  <c r="R34" i="4"/>
  <c r="R15" i="4"/>
  <c r="B7" i="6"/>
  <c r="B26" i="6"/>
  <c r="B25" i="6"/>
  <c r="B24" i="6"/>
  <c r="B23" i="6"/>
  <c r="B22" i="6"/>
  <c r="B21" i="6"/>
  <c r="B20" i="6"/>
  <c r="B19" i="6"/>
  <c r="B18" i="6"/>
  <c r="B17" i="6"/>
  <c r="B16" i="6"/>
  <c r="B15" i="6"/>
  <c r="B14" i="6"/>
  <c r="B13" i="6"/>
  <c r="B12" i="6"/>
  <c r="B11" i="6"/>
  <c r="B10" i="6"/>
  <c r="B9" i="6"/>
  <c r="B8" i="6"/>
  <c r="M45" i="45"/>
  <c r="L41" i="45"/>
  <c r="F41" i="45"/>
  <c r="G40" i="45"/>
  <c r="F40" i="45"/>
  <c r="E40" i="45" s="1"/>
  <c r="F39" i="45"/>
  <c r="N38" i="45"/>
  <c r="F38" i="45"/>
  <c r="M35" i="45"/>
  <c r="D35" i="45"/>
  <c r="O34" i="45"/>
  <c r="G34" i="45"/>
  <c r="F34" i="45"/>
  <c r="O33" i="45"/>
  <c r="G33" i="45"/>
  <c r="F33" i="45"/>
  <c r="O32" i="45"/>
  <c r="G32" i="45"/>
  <c r="F32" i="45"/>
  <c r="O31" i="45"/>
  <c r="G31" i="45"/>
  <c r="F31" i="45"/>
  <c r="O30" i="45"/>
  <c r="G30" i="45"/>
  <c r="F30" i="45"/>
  <c r="O29" i="45"/>
  <c r="G29" i="45"/>
  <c r="F29" i="45"/>
  <c r="O28" i="45"/>
  <c r="G28" i="45"/>
  <c r="F28" i="45"/>
  <c r="O27" i="45"/>
  <c r="G27" i="45"/>
  <c r="F27" i="45"/>
  <c r="H27" i="45" s="1"/>
  <c r="O26" i="45"/>
  <c r="G26" i="45"/>
  <c r="F26" i="45"/>
  <c r="O25" i="45"/>
  <c r="G25" i="45"/>
  <c r="F25" i="45"/>
  <c r="H25" i="45" s="1"/>
  <c r="O24" i="45"/>
  <c r="G24" i="45"/>
  <c r="F24" i="45"/>
  <c r="O23" i="45"/>
  <c r="G23" i="45"/>
  <c r="F23" i="45"/>
  <c r="O22" i="45"/>
  <c r="G22" i="45"/>
  <c r="F22" i="45"/>
  <c r="O21" i="45"/>
  <c r="G21" i="45"/>
  <c r="F21" i="45"/>
  <c r="H21" i="45" s="1"/>
  <c r="O20" i="45"/>
  <c r="G20" i="45"/>
  <c r="F20" i="45"/>
  <c r="O19" i="45"/>
  <c r="G19" i="45"/>
  <c r="F19" i="45"/>
  <c r="H19" i="45" s="1"/>
  <c r="O18" i="45"/>
  <c r="G18" i="45"/>
  <c r="F18" i="45"/>
  <c r="O17" i="45"/>
  <c r="G17" i="45"/>
  <c r="F17" i="45"/>
  <c r="H17" i="45" s="1"/>
  <c r="O16" i="45"/>
  <c r="G16" i="45"/>
  <c r="F16" i="45"/>
  <c r="O15" i="45"/>
  <c r="G15" i="45"/>
  <c r="F15" i="45"/>
  <c r="L10" i="45"/>
  <c r="K12" i="45" s="1"/>
  <c r="Q12" i="45" s="1"/>
  <c r="Q9" i="45"/>
  <c r="Q8" i="45"/>
  <c r="Q7" i="45"/>
  <c r="M45" i="44"/>
  <c r="L41" i="44"/>
  <c r="F41" i="44"/>
  <c r="G40" i="44"/>
  <c r="E40" i="44" s="1"/>
  <c r="F40" i="44"/>
  <c r="F39" i="44"/>
  <c r="N38" i="44"/>
  <c r="F38" i="44"/>
  <c r="M35" i="44"/>
  <c r="D35" i="44"/>
  <c r="O34" i="44"/>
  <c r="G34" i="44"/>
  <c r="F34" i="44"/>
  <c r="O33" i="44"/>
  <c r="G33" i="44"/>
  <c r="F33" i="44"/>
  <c r="O32" i="44"/>
  <c r="G32" i="44"/>
  <c r="F32" i="44"/>
  <c r="O31" i="44"/>
  <c r="G31" i="44"/>
  <c r="F31" i="44"/>
  <c r="O30" i="44"/>
  <c r="G30" i="44"/>
  <c r="F30" i="44"/>
  <c r="O29" i="44"/>
  <c r="G29" i="44"/>
  <c r="F29" i="44"/>
  <c r="O28" i="44"/>
  <c r="G28" i="44"/>
  <c r="F28" i="44"/>
  <c r="O27" i="44"/>
  <c r="G27" i="44"/>
  <c r="F27" i="44"/>
  <c r="O26" i="44"/>
  <c r="G26" i="44"/>
  <c r="F26" i="44"/>
  <c r="O25" i="44"/>
  <c r="G25" i="44"/>
  <c r="F25" i="44"/>
  <c r="O24" i="44"/>
  <c r="G24" i="44"/>
  <c r="F24" i="44"/>
  <c r="O23" i="44"/>
  <c r="G23" i="44"/>
  <c r="F23" i="44"/>
  <c r="O22" i="44"/>
  <c r="G22" i="44"/>
  <c r="F22" i="44"/>
  <c r="O21" i="44"/>
  <c r="G21" i="44"/>
  <c r="F21" i="44"/>
  <c r="O20" i="44"/>
  <c r="G20" i="44"/>
  <c r="F20" i="44"/>
  <c r="H20" i="44" s="1"/>
  <c r="O19" i="44"/>
  <c r="G19" i="44"/>
  <c r="F19" i="44"/>
  <c r="O18" i="44"/>
  <c r="G18" i="44"/>
  <c r="F18" i="44"/>
  <c r="O17" i="44"/>
  <c r="G17" i="44"/>
  <c r="F17" i="44"/>
  <c r="O16" i="44"/>
  <c r="G16" i="44"/>
  <c r="F16" i="44"/>
  <c r="O15" i="44"/>
  <c r="G15" i="44"/>
  <c r="F15" i="44"/>
  <c r="L10" i="44"/>
  <c r="N47" i="44" s="1"/>
  <c r="Q9" i="44"/>
  <c r="Q8" i="44"/>
  <c r="Q7" i="44"/>
  <c r="M45" i="43"/>
  <c r="L41" i="43"/>
  <c r="F41" i="43"/>
  <c r="G40" i="43"/>
  <c r="F40" i="43"/>
  <c r="E40" i="43" s="1"/>
  <c r="F39" i="43"/>
  <c r="N38" i="43"/>
  <c r="F38" i="43"/>
  <c r="M35" i="43"/>
  <c r="D35" i="43"/>
  <c r="O34" i="43"/>
  <c r="G34" i="43"/>
  <c r="F34" i="43"/>
  <c r="O33" i="43"/>
  <c r="G33" i="43"/>
  <c r="F33" i="43"/>
  <c r="H33" i="43" s="1"/>
  <c r="O32" i="43"/>
  <c r="G32" i="43"/>
  <c r="F32" i="43"/>
  <c r="O31" i="43"/>
  <c r="G31" i="43"/>
  <c r="F31" i="43"/>
  <c r="O30" i="43"/>
  <c r="G30" i="43"/>
  <c r="F30" i="43"/>
  <c r="H30" i="43" s="1"/>
  <c r="O29" i="43"/>
  <c r="G29" i="43"/>
  <c r="F29" i="43"/>
  <c r="O28" i="43"/>
  <c r="G28" i="43"/>
  <c r="F28" i="43"/>
  <c r="H28" i="43" s="1"/>
  <c r="O27" i="43"/>
  <c r="G27" i="43"/>
  <c r="F27" i="43"/>
  <c r="O26" i="43"/>
  <c r="G26" i="43"/>
  <c r="F26" i="43"/>
  <c r="O25" i="43"/>
  <c r="G25" i="43"/>
  <c r="F25" i="43"/>
  <c r="H25" i="43" s="1"/>
  <c r="O24" i="43"/>
  <c r="G24" i="43"/>
  <c r="F24" i="43"/>
  <c r="O23" i="43"/>
  <c r="G23" i="43"/>
  <c r="F23" i="43"/>
  <c r="O22" i="43"/>
  <c r="G22" i="43"/>
  <c r="F22" i="43"/>
  <c r="O21" i="43"/>
  <c r="G21" i="43"/>
  <c r="F21" i="43"/>
  <c r="O20" i="43"/>
  <c r="G20" i="43"/>
  <c r="F20" i="43"/>
  <c r="H20" i="43" s="1"/>
  <c r="O19" i="43"/>
  <c r="G19" i="43"/>
  <c r="F19" i="43"/>
  <c r="O18" i="43"/>
  <c r="G18" i="43"/>
  <c r="F18" i="43"/>
  <c r="O17" i="43"/>
  <c r="G17" i="43"/>
  <c r="F17" i="43"/>
  <c r="H17" i="43" s="1"/>
  <c r="O16" i="43"/>
  <c r="G16" i="43"/>
  <c r="H16" i="43" s="1"/>
  <c r="F16" i="43"/>
  <c r="O15" i="43"/>
  <c r="G15" i="43"/>
  <c r="F15" i="43"/>
  <c r="L10" i="43"/>
  <c r="M47" i="43" s="1"/>
  <c r="Q9" i="43"/>
  <c r="Q8" i="43"/>
  <c r="Q7" i="43"/>
  <c r="M45" i="42"/>
  <c r="L41" i="42"/>
  <c r="F41" i="42"/>
  <c r="G40" i="42"/>
  <c r="E40" i="42" s="1"/>
  <c r="F40" i="42"/>
  <c r="F39" i="42"/>
  <c r="N38" i="42"/>
  <c r="F38" i="42"/>
  <c r="M35" i="42"/>
  <c r="D35" i="42"/>
  <c r="O34" i="42"/>
  <c r="G34" i="42"/>
  <c r="F34" i="42"/>
  <c r="O33" i="42"/>
  <c r="G33" i="42"/>
  <c r="F33" i="42"/>
  <c r="O32" i="42"/>
  <c r="G32" i="42"/>
  <c r="F32" i="42"/>
  <c r="O31" i="42"/>
  <c r="G31" i="42"/>
  <c r="F31" i="42"/>
  <c r="O30" i="42"/>
  <c r="G30" i="42"/>
  <c r="F30" i="42"/>
  <c r="O29" i="42"/>
  <c r="G29" i="42"/>
  <c r="F29" i="42"/>
  <c r="O28" i="42"/>
  <c r="G28" i="42"/>
  <c r="H28" i="42" s="1"/>
  <c r="F28" i="42"/>
  <c r="O27" i="42"/>
  <c r="G27" i="42"/>
  <c r="F27" i="42"/>
  <c r="H27" i="42" s="1"/>
  <c r="O26" i="42"/>
  <c r="G26" i="42"/>
  <c r="F26" i="42"/>
  <c r="O25" i="42"/>
  <c r="G25" i="42"/>
  <c r="F25" i="42"/>
  <c r="O24" i="42"/>
  <c r="G24" i="42"/>
  <c r="F24" i="42"/>
  <c r="O23" i="42"/>
  <c r="G23" i="42"/>
  <c r="F23" i="42"/>
  <c r="O22" i="42"/>
  <c r="G22" i="42"/>
  <c r="F22" i="42"/>
  <c r="O21" i="42"/>
  <c r="G21" i="42"/>
  <c r="F21" i="42"/>
  <c r="O20" i="42"/>
  <c r="G20" i="42"/>
  <c r="F20" i="42"/>
  <c r="O19" i="42"/>
  <c r="G19" i="42"/>
  <c r="F19" i="42"/>
  <c r="O18" i="42"/>
  <c r="G18" i="42"/>
  <c r="F18" i="42"/>
  <c r="O17" i="42"/>
  <c r="G17" i="42"/>
  <c r="H17" i="42" s="1"/>
  <c r="F17" i="42"/>
  <c r="O16" i="42"/>
  <c r="G16" i="42"/>
  <c r="F16" i="42"/>
  <c r="O15" i="42"/>
  <c r="G15" i="42"/>
  <c r="F15" i="42"/>
  <c r="K12" i="42"/>
  <c r="Q12" i="42" s="1"/>
  <c r="L10" i="42"/>
  <c r="N47" i="42" s="1"/>
  <c r="Q9" i="42"/>
  <c r="Q8" i="42"/>
  <c r="Q7" i="42"/>
  <c r="M45" i="41"/>
  <c r="L41" i="41"/>
  <c r="F41" i="41"/>
  <c r="G40" i="41"/>
  <c r="F40" i="41"/>
  <c r="F39" i="41"/>
  <c r="N38" i="41"/>
  <c r="F38" i="41"/>
  <c r="M35" i="41"/>
  <c r="D35" i="41"/>
  <c r="O34" i="41"/>
  <c r="G34" i="41"/>
  <c r="F34" i="41"/>
  <c r="O33" i="41"/>
  <c r="G33" i="41"/>
  <c r="F33" i="41"/>
  <c r="O32" i="41"/>
  <c r="G32" i="41"/>
  <c r="F32" i="41"/>
  <c r="O31" i="41"/>
  <c r="G31" i="41"/>
  <c r="F31" i="41"/>
  <c r="O30" i="41"/>
  <c r="G30" i="41"/>
  <c r="F30" i="41"/>
  <c r="O29" i="41"/>
  <c r="G29" i="41"/>
  <c r="F29" i="41"/>
  <c r="O28" i="41"/>
  <c r="G28" i="41"/>
  <c r="F28" i="41"/>
  <c r="O27" i="41"/>
  <c r="G27" i="41"/>
  <c r="F27" i="41"/>
  <c r="O26" i="41"/>
  <c r="G26" i="41"/>
  <c r="F26" i="41"/>
  <c r="H26" i="41" s="1"/>
  <c r="O25" i="41"/>
  <c r="G25" i="41"/>
  <c r="F25" i="41"/>
  <c r="O24" i="41"/>
  <c r="G24" i="41"/>
  <c r="F24" i="41"/>
  <c r="O23" i="41"/>
  <c r="G23" i="41"/>
  <c r="F23" i="41"/>
  <c r="O22" i="41"/>
  <c r="G22" i="41"/>
  <c r="F22" i="41"/>
  <c r="O21" i="41"/>
  <c r="G21" i="41"/>
  <c r="F21" i="41"/>
  <c r="O20" i="41"/>
  <c r="G20" i="41"/>
  <c r="F20" i="41"/>
  <c r="O19" i="41"/>
  <c r="G19" i="41"/>
  <c r="F19" i="41"/>
  <c r="O18" i="41"/>
  <c r="G18" i="41"/>
  <c r="F18" i="41"/>
  <c r="H18" i="41" s="1"/>
  <c r="O17" i="41"/>
  <c r="G17" i="41"/>
  <c r="F17" i="41"/>
  <c r="O16" i="41"/>
  <c r="G16" i="41"/>
  <c r="F16" i="41"/>
  <c r="O15" i="41"/>
  <c r="G15" i="41"/>
  <c r="F15" i="41"/>
  <c r="L10" i="41"/>
  <c r="M47" i="41" s="1"/>
  <c r="Q9" i="41"/>
  <c r="Q8" i="41"/>
  <c r="Q7" i="41"/>
  <c r="M45" i="40"/>
  <c r="L41" i="40"/>
  <c r="F41" i="40"/>
  <c r="G40" i="40"/>
  <c r="F40" i="40"/>
  <c r="E40" i="40" s="1"/>
  <c r="F39" i="40"/>
  <c r="N38" i="40"/>
  <c r="F38" i="40"/>
  <c r="M35" i="40"/>
  <c r="D35" i="40"/>
  <c r="O34" i="40"/>
  <c r="G34" i="40"/>
  <c r="H34" i="40" s="1"/>
  <c r="F34" i="40"/>
  <c r="O33" i="40"/>
  <c r="G33" i="40"/>
  <c r="F33" i="40"/>
  <c r="O32" i="40"/>
  <c r="G32" i="40"/>
  <c r="F32" i="40"/>
  <c r="O31" i="40"/>
  <c r="G31" i="40"/>
  <c r="F31" i="40"/>
  <c r="O30" i="40"/>
  <c r="G30" i="40"/>
  <c r="F30" i="40"/>
  <c r="O29" i="40"/>
  <c r="G29" i="40"/>
  <c r="F29" i="40"/>
  <c r="O28" i="40"/>
  <c r="G28" i="40"/>
  <c r="H28" i="40" s="1"/>
  <c r="F28" i="40"/>
  <c r="O27" i="40"/>
  <c r="G27" i="40"/>
  <c r="F27" i="40"/>
  <c r="O26" i="40"/>
  <c r="G26" i="40"/>
  <c r="H26" i="40" s="1"/>
  <c r="F26" i="40"/>
  <c r="O25" i="40"/>
  <c r="G25" i="40"/>
  <c r="F25" i="40"/>
  <c r="O24" i="40"/>
  <c r="G24" i="40"/>
  <c r="F24" i="40"/>
  <c r="H24" i="40" s="1"/>
  <c r="O23" i="40"/>
  <c r="G23" i="40"/>
  <c r="F23" i="40"/>
  <c r="H23" i="40" s="1"/>
  <c r="O22" i="40"/>
  <c r="G22" i="40"/>
  <c r="F22" i="40"/>
  <c r="O21" i="40"/>
  <c r="G21" i="40"/>
  <c r="F21" i="40"/>
  <c r="O20" i="40"/>
  <c r="G20" i="40"/>
  <c r="H20" i="40" s="1"/>
  <c r="F20" i="40"/>
  <c r="O19" i="40"/>
  <c r="G19" i="40"/>
  <c r="F19" i="40"/>
  <c r="O18" i="40"/>
  <c r="G18" i="40"/>
  <c r="H18" i="40" s="1"/>
  <c r="F18" i="40"/>
  <c r="O17" i="40"/>
  <c r="G17" i="40"/>
  <c r="F17" i="40"/>
  <c r="O16" i="40"/>
  <c r="G16" i="40"/>
  <c r="F16" i="40"/>
  <c r="O15" i="40"/>
  <c r="G15" i="40"/>
  <c r="F15" i="40"/>
  <c r="L10" i="40"/>
  <c r="N47" i="40" s="1"/>
  <c r="Q9" i="40"/>
  <c r="Q8" i="40"/>
  <c r="Q7" i="40"/>
  <c r="M45" i="39"/>
  <c r="L41" i="39"/>
  <c r="F41" i="39"/>
  <c r="G40" i="39"/>
  <c r="F40" i="39"/>
  <c r="F39" i="39"/>
  <c r="N38" i="39"/>
  <c r="F38" i="39"/>
  <c r="M35" i="39"/>
  <c r="D35" i="39"/>
  <c r="O34" i="39"/>
  <c r="G34" i="39"/>
  <c r="F34" i="39"/>
  <c r="O33" i="39"/>
  <c r="G33" i="39"/>
  <c r="F33" i="39"/>
  <c r="H33" i="39" s="1"/>
  <c r="O32" i="39"/>
  <c r="G32" i="39"/>
  <c r="F32" i="39"/>
  <c r="O31" i="39"/>
  <c r="G31" i="39"/>
  <c r="F31" i="39"/>
  <c r="H31" i="39" s="1"/>
  <c r="O30" i="39"/>
  <c r="G30" i="39"/>
  <c r="F30" i="39"/>
  <c r="O29" i="39"/>
  <c r="G29" i="39"/>
  <c r="F29" i="39"/>
  <c r="O28" i="39"/>
  <c r="G28" i="39"/>
  <c r="F28" i="39"/>
  <c r="O27" i="39"/>
  <c r="G27" i="39"/>
  <c r="F27" i="39"/>
  <c r="O26" i="39"/>
  <c r="G26" i="39"/>
  <c r="F26" i="39"/>
  <c r="O25" i="39"/>
  <c r="G25" i="39"/>
  <c r="F25" i="39"/>
  <c r="H25" i="39" s="1"/>
  <c r="O24" i="39"/>
  <c r="G24" i="39"/>
  <c r="F24" i="39"/>
  <c r="O23" i="39"/>
  <c r="G23" i="39"/>
  <c r="F23" i="39"/>
  <c r="H23" i="39" s="1"/>
  <c r="O22" i="39"/>
  <c r="G22" i="39"/>
  <c r="F22" i="39"/>
  <c r="O21" i="39"/>
  <c r="G21" i="39"/>
  <c r="F21" i="39"/>
  <c r="O20" i="39"/>
  <c r="G20" i="39"/>
  <c r="F20" i="39"/>
  <c r="O19" i="39"/>
  <c r="G19" i="39"/>
  <c r="F19" i="39"/>
  <c r="O18" i="39"/>
  <c r="G18" i="39"/>
  <c r="F18" i="39"/>
  <c r="O17" i="39"/>
  <c r="G17" i="39"/>
  <c r="F17" i="39"/>
  <c r="H17" i="39" s="1"/>
  <c r="O16" i="39"/>
  <c r="G16" i="39"/>
  <c r="F16" i="39"/>
  <c r="O15" i="39"/>
  <c r="G15" i="39"/>
  <c r="F15" i="39"/>
  <c r="H15" i="39" s="1"/>
  <c r="L10" i="39"/>
  <c r="M47" i="39" s="1"/>
  <c r="Q9" i="39"/>
  <c r="Q8" i="39"/>
  <c r="Q7" i="39"/>
  <c r="M45" i="38"/>
  <c r="L41" i="38"/>
  <c r="F41" i="38"/>
  <c r="G40" i="38"/>
  <c r="F40" i="38"/>
  <c r="E40" i="38" s="1"/>
  <c r="F39" i="38"/>
  <c r="N38" i="38"/>
  <c r="F38" i="38"/>
  <c r="M35" i="38"/>
  <c r="D35" i="38"/>
  <c r="O34" i="38"/>
  <c r="G34" i="38"/>
  <c r="F34" i="38"/>
  <c r="H34" i="38" s="1"/>
  <c r="O33" i="38"/>
  <c r="G33" i="38"/>
  <c r="F33" i="38"/>
  <c r="O32" i="38"/>
  <c r="G32" i="38"/>
  <c r="H32" i="38" s="1"/>
  <c r="F32" i="38"/>
  <c r="O31" i="38"/>
  <c r="G31" i="38"/>
  <c r="F31" i="38"/>
  <c r="O30" i="38"/>
  <c r="G30" i="38"/>
  <c r="H30" i="38" s="1"/>
  <c r="F30" i="38"/>
  <c r="O29" i="38"/>
  <c r="G29" i="38"/>
  <c r="F29" i="38"/>
  <c r="H29" i="38" s="1"/>
  <c r="O28" i="38"/>
  <c r="G28" i="38"/>
  <c r="F28" i="38"/>
  <c r="H28" i="38" s="1"/>
  <c r="O27" i="38"/>
  <c r="G27" i="38"/>
  <c r="F27" i="38"/>
  <c r="H27" i="38" s="1"/>
  <c r="O26" i="38"/>
  <c r="G26" i="38"/>
  <c r="F26" i="38"/>
  <c r="O25" i="38"/>
  <c r="G25" i="38"/>
  <c r="F25" i="38"/>
  <c r="O24" i="38"/>
  <c r="G24" i="38"/>
  <c r="H24" i="38" s="1"/>
  <c r="F24" i="38"/>
  <c r="O23" i="38"/>
  <c r="G23" i="38"/>
  <c r="F23" i="38"/>
  <c r="O22" i="38"/>
  <c r="G22" i="38"/>
  <c r="F22" i="38"/>
  <c r="O21" i="38"/>
  <c r="G21" i="38"/>
  <c r="F21" i="38"/>
  <c r="O20" i="38"/>
  <c r="G20" i="38"/>
  <c r="F20" i="38"/>
  <c r="H20" i="38" s="1"/>
  <c r="O19" i="38"/>
  <c r="G19" i="38"/>
  <c r="F19" i="38"/>
  <c r="H19" i="38" s="1"/>
  <c r="O18" i="38"/>
  <c r="G18" i="38"/>
  <c r="F18" i="38"/>
  <c r="H18" i="38" s="1"/>
  <c r="O17" i="38"/>
  <c r="G17" i="38"/>
  <c r="F17" i="38"/>
  <c r="O16" i="38"/>
  <c r="G16" i="38"/>
  <c r="H16" i="38" s="1"/>
  <c r="F16" i="38"/>
  <c r="O15" i="38"/>
  <c r="G15" i="38"/>
  <c r="F15" i="38"/>
  <c r="L10" i="38"/>
  <c r="N47" i="38" s="1"/>
  <c r="Q9" i="38"/>
  <c r="Q8" i="38"/>
  <c r="Q7" i="38"/>
  <c r="M45" i="37"/>
  <c r="L41" i="37"/>
  <c r="F41" i="37"/>
  <c r="G40" i="37"/>
  <c r="F40" i="37"/>
  <c r="E40" i="37" s="1"/>
  <c r="F39" i="37"/>
  <c r="N38" i="37"/>
  <c r="F38" i="37"/>
  <c r="M35" i="37"/>
  <c r="D35" i="37"/>
  <c r="O34" i="37"/>
  <c r="G34" i="37"/>
  <c r="F34" i="37"/>
  <c r="O33" i="37"/>
  <c r="G33" i="37"/>
  <c r="F33" i="37"/>
  <c r="O32" i="37"/>
  <c r="G32" i="37"/>
  <c r="F32" i="37"/>
  <c r="H32" i="37" s="1"/>
  <c r="O31" i="37"/>
  <c r="G31" i="37"/>
  <c r="F31" i="37"/>
  <c r="O30" i="37"/>
  <c r="G30" i="37"/>
  <c r="F30" i="37"/>
  <c r="O29" i="37"/>
  <c r="G29" i="37"/>
  <c r="F29" i="37"/>
  <c r="O28" i="37"/>
  <c r="G28" i="37"/>
  <c r="H28" i="37" s="1"/>
  <c r="F28" i="37"/>
  <c r="O27" i="37"/>
  <c r="G27" i="37"/>
  <c r="F27" i="37"/>
  <c r="H27" i="37" s="1"/>
  <c r="O26" i="37"/>
  <c r="G26" i="37"/>
  <c r="F26" i="37"/>
  <c r="O25" i="37"/>
  <c r="G25" i="37"/>
  <c r="F25" i="37"/>
  <c r="O24" i="37"/>
  <c r="G24" i="37"/>
  <c r="F24" i="37"/>
  <c r="O23" i="37"/>
  <c r="G23" i="37"/>
  <c r="F23" i="37"/>
  <c r="O22" i="37"/>
  <c r="G22" i="37"/>
  <c r="F22" i="37"/>
  <c r="O21" i="37"/>
  <c r="G21" i="37"/>
  <c r="F21" i="37"/>
  <c r="O20" i="37"/>
  <c r="G20" i="37"/>
  <c r="F20" i="37"/>
  <c r="O19" i="37"/>
  <c r="G19" i="37"/>
  <c r="F19" i="37"/>
  <c r="O18" i="37"/>
  <c r="G18" i="37"/>
  <c r="F18" i="37"/>
  <c r="H18" i="37" s="1"/>
  <c r="O17" i="37"/>
  <c r="G17" i="37"/>
  <c r="F17" i="37"/>
  <c r="O16" i="37"/>
  <c r="G16" i="37"/>
  <c r="F16" i="37"/>
  <c r="O15" i="37"/>
  <c r="G15" i="37"/>
  <c r="F15" i="37"/>
  <c r="L10" i="37"/>
  <c r="M47" i="37" s="1"/>
  <c r="Q9" i="37"/>
  <c r="Q8" i="37"/>
  <c r="Q7" i="37"/>
  <c r="M45" i="36"/>
  <c r="L41" i="36"/>
  <c r="F41" i="36"/>
  <c r="G40" i="36"/>
  <c r="F40" i="36"/>
  <c r="F39" i="36"/>
  <c r="N38" i="36"/>
  <c r="F38" i="36"/>
  <c r="M35" i="36"/>
  <c r="D35" i="36"/>
  <c r="O34" i="36"/>
  <c r="G34" i="36"/>
  <c r="H34" i="36" s="1"/>
  <c r="F34" i="36"/>
  <c r="O33" i="36"/>
  <c r="G33" i="36"/>
  <c r="F33" i="36"/>
  <c r="H33" i="36" s="1"/>
  <c r="O32" i="36"/>
  <c r="G32" i="36"/>
  <c r="F32" i="36"/>
  <c r="O31" i="36"/>
  <c r="G31" i="36"/>
  <c r="F31" i="36"/>
  <c r="O30" i="36"/>
  <c r="G30" i="36"/>
  <c r="F30" i="36"/>
  <c r="H30" i="36" s="1"/>
  <c r="O29" i="36"/>
  <c r="G29" i="36"/>
  <c r="F29" i="36"/>
  <c r="H29" i="36" s="1"/>
  <c r="O28" i="36"/>
  <c r="G28" i="36"/>
  <c r="F28" i="36"/>
  <c r="O27" i="36"/>
  <c r="G27" i="36"/>
  <c r="F27" i="36"/>
  <c r="O26" i="36"/>
  <c r="G26" i="36"/>
  <c r="H26" i="36" s="1"/>
  <c r="F26" i="36"/>
  <c r="O25" i="36"/>
  <c r="G25" i="36"/>
  <c r="F25" i="36"/>
  <c r="O24" i="36"/>
  <c r="G24" i="36"/>
  <c r="F24" i="36"/>
  <c r="O23" i="36"/>
  <c r="G23" i="36"/>
  <c r="F23" i="36"/>
  <c r="H23" i="36" s="1"/>
  <c r="O22" i="36"/>
  <c r="G22" i="36"/>
  <c r="F22" i="36"/>
  <c r="H22" i="36" s="1"/>
  <c r="O21" i="36"/>
  <c r="G21" i="36"/>
  <c r="F21" i="36"/>
  <c r="H21" i="36" s="1"/>
  <c r="O20" i="36"/>
  <c r="G20" i="36"/>
  <c r="F20" i="36"/>
  <c r="O19" i="36"/>
  <c r="G19" i="36"/>
  <c r="F19" i="36"/>
  <c r="O18" i="36"/>
  <c r="H18" i="36"/>
  <c r="G18" i="36"/>
  <c r="F18" i="36"/>
  <c r="O17" i="36"/>
  <c r="G17" i="36"/>
  <c r="F17" i="36"/>
  <c r="H17" i="36" s="1"/>
  <c r="O16" i="36"/>
  <c r="G16" i="36"/>
  <c r="F16" i="36"/>
  <c r="O15" i="36"/>
  <c r="G15" i="36"/>
  <c r="F15" i="36"/>
  <c r="L10" i="36"/>
  <c r="N47" i="36" s="1"/>
  <c r="Q9" i="36"/>
  <c r="Q8" i="36"/>
  <c r="Q7" i="36"/>
  <c r="H20" i="45" l="1"/>
  <c r="H28" i="45"/>
  <c r="H29" i="45"/>
  <c r="K12" i="44"/>
  <c r="Q12" i="44" s="1"/>
  <c r="H28" i="44"/>
  <c r="B12" i="44"/>
  <c r="H26" i="44"/>
  <c r="H24" i="44"/>
  <c r="H30" i="44"/>
  <c r="M47" i="44"/>
  <c r="C25" i="6"/>
  <c r="K12" i="43"/>
  <c r="Q12" i="43" s="1"/>
  <c r="C24" i="6"/>
  <c r="H22" i="43"/>
  <c r="N47" i="43"/>
  <c r="O35" i="43"/>
  <c r="H26" i="43"/>
  <c r="H24" i="43"/>
  <c r="H27" i="43"/>
  <c r="H32" i="43"/>
  <c r="H21" i="42"/>
  <c r="H32" i="42"/>
  <c r="H22" i="42"/>
  <c r="F35" i="42"/>
  <c r="H20" i="42"/>
  <c r="H19" i="41"/>
  <c r="H27" i="41"/>
  <c r="K12" i="40"/>
  <c r="Q12" i="40" s="1"/>
  <c r="H21" i="40"/>
  <c r="H29" i="40"/>
  <c r="H20" i="39"/>
  <c r="H28" i="39"/>
  <c r="H26" i="38"/>
  <c r="H22" i="38"/>
  <c r="C19" i="6"/>
  <c r="K12" i="37"/>
  <c r="Q12" i="37" s="1"/>
  <c r="H22" i="37"/>
  <c r="H15" i="37"/>
  <c r="H20" i="37"/>
  <c r="H30" i="37"/>
  <c r="O35" i="37"/>
  <c r="H34" i="37"/>
  <c r="H15" i="36"/>
  <c r="H20" i="36"/>
  <c r="E40" i="36"/>
  <c r="H16" i="36"/>
  <c r="H24" i="36"/>
  <c r="H32" i="36"/>
  <c r="B12" i="40"/>
  <c r="H15" i="42"/>
  <c r="O35" i="42"/>
  <c r="H18" i="42"/>
  <c r="H23" i="42"/>
  <c r="H33" i="42"/>
  <c r="C23" i="6"/>
  <c r="H16" i="42"/>
  <c r="H26" i="42"/>
  <c r="H31" i="42"/>
  <c r="H25" i="42"/>
  <c r="H19" i="42"/>
  <c r="H24" i="42"/>
  <c r="H34" i="42"/>
  <c r="H30" i="42"/>
  <c r="H29" i="42"/>
  <c r="H15" i="45"/>
  <c r="H35" i="45" s="1"/>
  <c r="E39" i="45" s="1"/>
  <c r="G39" i="45" s="1"/>
  <c r="H23" i="45"/>
  <c r="H31" i="45"/>
  <c r="C26" i="6"/>
  <c r="H18" i="45"/>
  <c r="H26" i="45"/>
  <c r="H34" i="45"/>
  <c r="H16" i="45"/>
  <c r="H24" i="45"/>
  <c r="H32" i="45"/>
  <c r="O35" i="45"/>
  <c r="B12" i="45"/>
  <c r="H22" i="45"/>
  <c r="H30" i="45"/>
  <c r="H33" i="45"/>
  <c r="H31" i="44"/>
  <c r="H16" i="44"/>
  <c r="H29" i="44"/>
  <c r="H22" i="44"/>
  <c r="H27" i="44"/>
  <c r="H32" i="44"/>
  <c r="H25" i="44"/>
  <c r="H15" i="44"/>
  <c r="H23" i="44"/>
  <c r="H18" i="44"/>
  <c r="H34" i="44"/>
  <c r="H21" i="44"/>
  <c r="O35" i="44"/>
  <c r="H19" i="44"/>
  <c r="H17" i="44"/>
  <c r="H33" i="44"/>
  <c r="B12" i="43"/>
  <c r="H21" i="43"/>
  <c r="H18" i="43"/>
  <c r="H23" i="43"/>
  <c r="H34" i="43"/>
  <c r="H19" i="43"/>
  <c r="H15" i="43"/>
  <c r="H31" i="43"/>
  <c r="H29" i="43"/>
  <c r="B12" i="42"/>
  <c r="H17" i="41"/>
  <c r="H25" i="41"/>
  <c r="H33" i="41"/>
  <c r="H15" i="41"/>
  <c r="H23" i="41"/>
  <c r="H31" i="41"/>
  <c r="H34" i="41"/>
  <c r="B12" i="41"/>
  <c r="N47" i="41"/>
  <c r="H20" i="41"/>
  <c r="H28" i="41"/>
  <c r="C22" i="6"/>
  <c r="O35" i="41"/>
  <c r="H21" i="41"/>
  <c r="H29" i="41"/>
  <c r="E40" i="41"/>
  <c r="H16" i="41"/>
  <c r="H24" i="41"/>
  <c r="H32" i="41"/>
  <c r="H22" i="41"/>
  <c r="H30" i="41"/>
  <c r="H31" i="40"/>
  <c r="H32" i="40"/>
  <c r="H17" i="40"/>
  <c r="H22" i="40"/>
  <c r="H25" i="40"/>
  <c r="H30" i="40"/>
  <c r="H15" i="40"/>
  <c r="H33" i="40"/>
  <c r="C21" i="6"/>
  <c r="O35" i="40"/>
  <c r="H27" i="40"/>
  <c r="H16" i="40"/>
  <c r="H19" i="40"/>
  <c r="H18" i="39"/>
  <c r="H26" i="39"/>
  <c r="H34" i="39"/>
  <c r="H19" i="39"/>
  <c r="H27" i="39"/>
  <c r="O35" i="39"/>
  <c r="H21" i="39"/>
  <c r="H29" i="39"/>
  <c r="E40" i="39"/>
  <c r="B12" i="39"/>
  <c r="H16" i="39"/>
  <c r="H24" i="39"/>
  <c r="H32" i="39"/>
  <c r="H22" i="39"/>
  <c r="H30" i="39"/>
  <c r="N47" i="39"/>
  <c r="C20" i="6"/>
  <c r="H25" i="38"/>
  <c r="B12" i="38"/>
  <c r="H23" i="38"/>
  <c r="H21" i="38"/>
  <c r="O35" i="38"/>
  <c r="K12" i="38"/>
  <c r="Q12" i="38" s="1"/>
  <c r="H17" i="38"/>
  <c r="H33" i="38"/>
  <c r="H15" i="38"/>
  <c r="H31" i="38"/>
  <c r="H19" i="37"/>
  <c r="H24" i="37"/>
  <c r="H17" i="37"/>
  <c r="H25" i="37"/>
  <c r="H33" i="37"/>
  <c r="B12" i="37"/>
  <c r="H26" i="37"/>
  <c r="H31" i="37"/>
  <c r="H23" i="37"/>
  <c r="H16" i="37"/>
  <c r="H21" i="37"/>
  <c r="H29" i="37"/>
  <c r="C18" i="6"/>
  <c r="H27" i="36"/>
  <c r="H28" i="36"/>
  <c r="B12" i="36"/>
  <c r="H31" i="36"/>
  <c r="H19" i="36"/>
  <c r="K12" i="36"/>
  <c r="Q12" i="36" s="1"/>
  <c r="C17" i="6"/>
  <c r="O35" i="36"/>
  <c r="H25" i="36"/>
  <c r="M47" i="45"/>
  <c r="N47" i="45"/>
  <c r="F35" i="45"/>
  <c r="F35" i="44"/>
  <c r="N43" i="43"/>
  <c r="M38" i="43"/>
  <c r="F35" i="43"/>
  <c r="E38" i="42"/>
  <c r="G38" i="42" s="1"/>
  <c r="M47" i="42"/>
  <c r="K12" i="41"/>
  <c r="Q12" i="41" s="1"/>
  <c r="F35" i="41"/>
  <c r="N43" i="40"/>
  <c r="M38" i="40"/>
  <c r="M47" i="40"/>
  <c r="F35" i="40"/>
  <c r="K12" i="39"/>
  <c r="Q12" i="39" s="1"/>
  <c r="F35" i="39"/>
  <c r="M38" i="38"/>
  <c r="N43" i="38"/>
  <c r="M47" i="38"/>
  <c r="F35" i="38"/>
  <c r="N43" i="37"/>
  <c r="M38" i="37"/>
  <c r="N47" i="37"/>
  <c r="F35" i="37"/>
  <c r="M47" i="36"/>
  <c r="F35" i="36"/>
  <c r="N43" i="45" l="1"/>
  <c r="R35" i="44"/>
  <c r="H35" i="44"/>
  <c r="E39" i="44" s="1"/>
  <c r="G39" i="44" s="1"/>
  <c r="N43" i="44"/>
  <c r="R35" i="43"/>
  <c r="H35" i="43"/>
  <c r="E39" i="43" s="1"/>
  <c r="G39" i="43" s="1"/>
  <c r="M38" i="42"/>
  <c r="O38" i="42" s="1"/>
  <c r="G41" i="42" s="1"/>
  <c r="H35" i="42"/>
  <c r="E39" i="42" s="1"/>
  <c r="G39" i="42" s="1"/>
  <c r="I35" i="42"/>
  <c r="N43" i="42"/>
  <c r="N42" i="42"/>
  <c r="H35" i="41"/>
  <c r="E39" i="41" s="1"/>
  <c r="G39" i="41" s="1"/>
  <c r="M38" i="41"/>
  <c r="M43" i="41" s="1"/>
  <c r="N43" i="41"/>
  <c r="R35" i="40"/>
  <c r="H35" i="40"/>
  <c r="E39" i="40" s="1"/>
  <c r="G39" i="40" s="1"/>
  <c r="N43" i="39"/>
  <c r="R35" i="39"/>
  <c r="I35" i="38"/>
  <c r="H35" i="37"/>
  <c r="E39" i="37" s="1"/>
  <c r="G39" i="37" s="1"/>
  <c r="R35" i="37"/>
  <c r="N43" i="36"/>
  <c r="R35" i="36"/>
  <c r="M38" i="45"/>
  <c r="O38" i="45" s="1"/>
  <c r="G41" i="45" s="1"/>
  <c r="M38" i="44"/>
  <c r="O38" i="44" s="1"/>
  <c r="G41" i="44" s="1"/>
  <c r="E41" i="44" s="1"/>
  <c r="H35" i="39"/>
  <c r="E39" i="39" s="1"/>
  <c r="G39" i="39" s="1"/>
  <c r="M38" i="39"/>
  <c r="H35" i="38"/>
  <c r="E39" i="38" s="1"/>
  <c r="G39" i="38" s="1"/>
  <c r="H35" i="36"/>
  <c r="E39" i="36" s="1"/>
  <c r="G39" i="36" s="1"/>
  <c r="M38" i="36"/>
  <c r="O38" i="36" s="1"/>
  <c r="G41" i="36" s="1"/>
  <c r="E41" i="36" s="1"/>
  <c r="E38" i="45"/>
  <c r="G38" i="45" s="1"/>
  <c r="N42" i="45"/>
  <c r="E38" i="44"/>
  <c r="G38" i="44" s="1"/>
  <c r="N42" i="44"/>
  <c r="E38" i="43"/>
  <c r="G38" i="43" s="1"/>
  <c r="N42" i="43"/>
  <c r="O38" i="43"/>
  <c r="G41" i="43" s="1"/>
  <c r="E41" i="43" s="1"/>
  <c r="M43" i="43"/>
  <c r="N44" i="42"/>
  <c r="N46" i="42" s="1"/>
  <c r="M43" i="42"/>
  <c r="N42" i="41"/>
  <c r="E38" i="41"/>
  <c r="G38" i="41" s="1"/>
  <c r="E38" i="40"/>
  <c r="G38" i="40" s="1"/>
  <c r="N42" i="40"/>
  <c r="O38" i="40"/>
  <c r="G41" i="40" s="1"/>
  <c r="M43" i="40"/>
  <c r="N42" i="39"/>
  <c r="E38" i="39"/>
  <c r="G38" i="39" s="1"/>
  <c r="O38" i="39"/>
  <c r="G41" i="39" s="1"/>
  <c r="E41" i="39" s="1"/>
  <c r="M43" i="39"/>
  <c r="E38" i="38"/>
  <c r="G38" i="38" s="1"/>
  <c r="N42" i="38"/>
  <c r="O38" i="38"/>
  <c r="G41" i="38" s="1"/>
  <c r="M43" i="38"/>
  <c r="E38" i="37"/>
  <c r="G38" i="37" s="1"/>
  <c r="E53" i="37" s="1"/>
  <c r="E55" i="37" s="1"/>
  <c r="E42" i="37" s="1"/>
  <c r="M42" i="37" s="1"/>
  <c r="N42" i="37"/>
  <c r="O38" i="37"/>
  <c r="G41" i="37" s="1"/>
  <c r="M43" i="37"/>
  <c r="E38" i="36"/>
  <c r="G38" i="36" s="1"/>
  <c r="N42" i="36"/>
  <c r="R35" i="45" l="1"/>
  <c r="M43" i="44"/>
  <c r="E41" i="42"/>
  <c r="E53" i="42"/>
  <c r="E55" i="42" s="1"/>
  <c r="E42" i="42" s="1"/>
  <c r="M42" i="42" s="1"/>
  <c r="M44" i="42" s="1"/>
  <c r="M46" i="42" s="1"/>
  <c r="R35" i="42"/>
  <c r="R35" i="41"/>
  <c r="O38" i="41"/>
  <c r="G41" i="41" s="1"/>
  <c r="E41" i="41" s="1"/>
  <c r="R35" i="38"/>
  <c r="M43" i="36"/>
  <c r="N48" i="42"/>
  <c r="E23" i="6"/>
  <c r="E54" i="42"/>
  <c r="E41" i="45"/>
  <c r="E54" i="45"/>
  <c r="M43" i="45"/>
  <c r="E53" i="45"/>
  <c r="E55" i="45" s="1"/>
  <c r="E42" i="45" s="1"/>
  <c r="M42" i="45" s="1"/>
  <c r="M44" i="45" s="1"/>
  <c r="M46" i="45" s="1"/>
  <c r="I35" i="45"/>
  <c r="I35" i="44"/>
  <c r="E53" i="44"/>
  <c r="E55" i="44" s="1"/>
  <c r="E42" i="44" s="1"/>
  <c r="M42" i="44" s="1"/>
  <c r="M44" i="44" s="1"/>
  <c r="M46" i="44" s="1"/>
  <c r="I35" i="43"/>
  <c r="I35" i="41"/>
  <c r="E54" i="41"/>
  <c r="E53" i="40"/>
  <c r="E55" i="40" s="1"/>
  <c r="E42" i="40" s="1"/>
  <c r="M42" i="40" s="1"/>
  <c r="M44" i="40" s="1"/>
  <c r="M46" i="40" s="1"/>
  <c r="I35" i="40"/>
  <c r="I35" i="39"/>
  <c r="E53" i="38"/>
  <c r="E55" i="38" s="1"/>
  <c r="E42" i="38" s="1"/>
  <c r="M42" i="38" s="1"/>
  <c r="M44" i="38" s="1"/>
  <c r="M46" i="38" s="1"/>
  <c r="I35" i="37"/>
  <c r="I35" i="36"/>
  <c r="N44" i="45"/>
  <c r="N46" i="45" s="1"/>
  <c r="N44" i="44"/>
  <c r="N46" i="44" s="1"/>
  <c r="E54" i="44"/>
  <c r="E54" i="43"/>
  <c r="N44" i="43"/>
  <c r="N46" i="43" s="1"/>
  <c r="E53" i="43"/>
  <c r="E55" i="43" s="1"/>
  <c r="E42" i="43" s="1"/>
  <c r="M42" i="43" s="1"/>
  <c r="N44" i="41"/>
  <c r="N46" i="41" s="1"/>
  <c r="E53" i="41"/>
  <c r="E55" i="41" s="1"/>
  <c r="E42" i="41" s="1"/>
  <c r="M42" i="41" s="1"/>
  <c r="E41" i="40"/>
  <c r="E54" i="40"/>
  <c r="N44" i="40"/>
  <c r="N46" i="40" s="1"/>
  <c r="E54" i="39"/>
  <c r="E53" i="39"/>
  <c r="E55" i="39" s="1"/>
  <c r="E42" i="39" s="1"/>
  <c r="M42" i="39" s="1"/>
  <c r="N44" i="39"/>
  <c r="N46" i="39" s="1"/>
  <c r="E41" i="38"/>
  <c r="E54" i="38"/>
  <c r="N44" i="38"/>
  <c r="N46" i="38" s="1"/>
  <c r="M44" i="37"/>
  <c r="M46" i="37" s="1"/>
  <c r="E41" i="37"/>
  <c r="E54" i="37"/>
  <c r="N44" i="37"/>
  <c r="N46" i="37" s="1"/>
  <c r="N44" i="36"/>
  <c r="N46" i="36" s="1"/>
  <c r="E54" i="36"/>
  <c r="E53" i="36"/>
  <c r="E55" i="36" s="1"/>
  <c r="E42" i="36" s="1"/>
  <c r="M42" i="36" s="1"/>
  <c r="N48" i="45" l="1"/>
  <c r="E26" i="6"/>
  <c r="M48" i="45"/>
  <c r="D26" i="6"/>
  <c r="M48" i="44"/>
  <c r="D25" i="6"/>
  <c r="N48" i="44"/>
  <c r="E25" i="6"/>
  <c r="N48" i="43"/>
  <c r="E24" i="6"/>
  <c r="M48" i="42"/>
  <c r="D23" i="6"/>
  <c r="N48" i="41"/>
  <c r="E22" i="6"/>
  <c r="N48" i="40"/>
  <c r="E21" i="6"/>
  <c r="M48" i="40"/>
  <c r="D21" i="6"/>
  <c r="N48" i="39"/>
  <c r="E20" i="6"/>
  <c r="M48" i="38"/>
  <c r="D19" i="6"/>
  <c r="N48" i="38"/>
  <c r="E19" i="6"/>
  <c r="M48" i="37"/>
  <c r="D18" i="6"/>
  <c r="N48" i="37"/>
  <c r="E18" i="6"/>
  <c r="N48" i="36"/>
  <c r="E17" i="6"/>
  <c r="M44" i="43"/>
  <c r="M46" i="43" s="1"/>
  <c r="M44" i="41"/>
  <c r="M46" i="41" s="1"/>
  <c r="M44" i="39"/>
  <c r="M46" i="39" s="1"/>
  <c r="M44" i="36"/>
  <c r="M46" i="36" s="1"/>
  <c r="M48" i="43" l="1"/>
  <c r="D24" i="6"/>
  <c r="M48" i="41"/>
  <c r="D22" i="6"/>
  <c r="M48" i="39"/>
  <c r="D20" i="6"/>
  <c r="M48" i="36"/>
  <c r="D17" i="6"/>
  <c r="M45" i="35"/>
  <c r="L41" i="35"/>
  <c r="F41" i="35"/>
  <c r="G40" i="35"/>
  <c r="F40" i="35"/>
  <c r="E40" i="35" s="1"/>
  <c r="F39" i="35"/>
  <c r="N38" i="35"/>
  <c r="F38" i="35"/>
  <c r="M35" i="35"/>
  <c r="D35" i="35"/>
  <c r="O34" i="35"/>
  <c r="G34" i="35"/>
  <c r="F34" i="35"/>
  <c r="O33" i="35"/>
  <c r="G33" i="35"/>
  <c r="F33" i="35"/>
  <c r="O32" i="35"/>
  <c r="G32" i="35"/>
  <c r="F32" i="35"/>
  <c r="O31" i="35"/>
  <c r="G31" i="35"/>
  <c r="F31" i="35"/>
  <c r="O30" i="35"/>
  <c r="G30" i="35"/>
  <c r="F30" i="35"/>
  <c r="O29" i="35"/>
  <c r="G29" i="35"/>
  <c r="F29" i="35"/>
  <c r="O28" i="35"/>
  <c r="G28" i="35"/>
  <c r="F28" i="35"/>
  <c r="O27" i="35"/>
  <c r="G27" i="35"/>
  <c r="F27" i="35"/>
  <c r="O26" i="35"/>
  <c r="G26" i="35"/>
  <c r="F26" i="35"/>
  <c r="O25" i="35"/>
  <c r="G25" i="35"/>
  <c r="F25" i="35"/>
  <c r="O24" i="35"/>
  <c r="G24" i="35"/>
  <c r="F24" i="35"/>
  <c r="O23" i="35"/>
  <c r="G23" i="35"/>
  <c r="F23" i="35"/>
  <c r="O22" i="35"/>
  <c r="G22" i="35"/>
  <c r="F22" i="35"/>
  <c r="O21" i="35"/>
  <c r="G21" i="35"/>
  <c r="F21" i="35"/>
  <c r="O20" i="35"/>
  <c r="G20" i="35"/>
  <c r="F20" i="35"/>
  <c r="O19" i="35"/>
  <c r="G19" i="35"/>
  <c r="F19" i="35"/>
  <c r="O18" i="35"/>
  <c r="G18" i="35"/>
  <c r="F18" i="35"/>
  <c r="O17" i="35"/>
  <c r="G17" i="35"/>
  <c r="B12" i="35" s="1"/>
  <c r="F17" i="35"/>
  <c r="O16" i="35"/>
  <c r="G16" i="35"/>
  <c r="F16" i="35"/>
  <c r="O15" i="35"/>
  <c r="G15" i="35"/>
  <c r="F15" i="35"/>
  <c r="L10" i="35"/>
  <c r="N47" i="35" s="1"/>
  <c r="Q9" i="35"/>
  <c r="Q8" i="35"/>
  <c r="Q7" i="35"/>
  <c r="M45" i="34"/>
  <c r="L41" i="34"/>
  <c r="F41" i="34"/>
  <c r="G40" i="34"/>
  <c r="F40" i="34"/>
  <c r="E40" i="34" s="1"/>
  <c r="F39" i="34"/>
  <c r="N38" i="34"/>
  <c r="F38" i="34"/>
  <c r="M35" i="34"/>
  <c r="D35" i="34"/>
  <c r="O34" i="34"/>
  <c r="G34" i="34"/>
  <c r="H34" i="34" s="1"/>
  <c r="F34" i="34"/>
  <c r="O33" i="34"/>
  <c r="G33" i="34"/>
  <c r="F33" i="34"/>
  <c r="O32" i="34"/>
  <c r="G32" i="34"/>
  <c r="F32" i="34"/>
  <c r="O31" i="34"/>
  <c r="G31" i="34"/>
  <c r="F31" i="34"/>
  <c r="O30" i="34"/>
  <c r="G30" i="34"/>
  <c r="F30" i="34"/>
  <c r="O29" i="34"/>
  <c r="G29" i="34"/>
  <c r="F29" i="34"/>
  <c r="O28" i="34"/>
  <c r="G28" i="34"/>
  <c r="F28" i="34"/>
  <c r="O27" i="34"/>
  <c r="G27" i="34"/>
  <c r="F27" i="34"/>
  <c r="O26" i="34"/>
  <c r="G26" i="34"/>
  <c r="H26" i="34" s="1"/>
  <c r="F26" i="34"/>
  <c r="O25" i="34"/>
  <c r="G25" i="34"/>
  <c r="F25" i="34"/>
  <c r="O24" i="34"/>
  <c r="G24" i="34"/>
  <c r="F24" i="34"/>
  <c r="O23" i="34"/>
  <c r="G23" i="34"/>
  <c r="F23" i="34"/>
  <c r="O22" i="34"/>
  <c r="G22" i="34"/>
  <c r="H22" i="34" s="1"/>
  <c r="F22" i="34"/>
  <c r="O21" i="34"/>
  <c r="G21" i="34"/>
  <c r="F21" i="34"/>
  <c r="O20" i="34"/>
  <c r="G20" i="34"/>
  <c r="F20" i="34"/>
  <c r="O19" i="34"/>
  <c r="G19" i="34"/>
  <c r="F19" i="34"/>
  <c r="O18" i="34"/>
  <c r="G18" i="34"/>
  <c r="H18" i="34" s="1"/>
  <c r="F18" i="34"/>
  <c r="O17" i="34"/>
  <c r="G17" i="34"/>
  <c r="F17" i="34"/>
  <c r="O16" i="34"/>
  <c r="G16" i="34"/>
  <c r="F16" i="34"/>
  <c r="O15" i="34"/>
  <c r="G15" i="34"/>
  <c r="F15" i="34"/>
  <c r="K12" i="34"/>
  <c r="Q12" i="34" s="1"/>
  <c r="L10" i="34"/>
  <c r="N47" i="34" s="1"/>
  <c r="Q9" i="34"/>
  <c r="Q8" i="34"/>
  <c r="Q7" i="34"/>
  <c r="M45" i="33"/>
  <c r="L41" i="33"/>
  <c r="F41" i="33"/>
  <c r="G40" i="33"/>
  <c r="E40" i="33" s="1"/>
  <c r="F40" i="33"/>
  <c r="F39" i="33"/>
  <c r="N38" i="33"/>
  <c r="F38" i="33"/>
  <c r="M35" i="33"/>
  <c r="D35" i="33"/>
  <c r="O34" i="33"/>
  <c r="G34" i="33"/>
  <c r="F34" i="33"/>
  <c r="O33" i="33"/>
  <c r="G33" i="33"/>
  <c r="F33" i="33"/>
  <c r="O32" i="33"/>
  <c r="G32" i="33"/>
  <c r="F32" i="33"/>
  <c r="O31" i="33"/>
  <c r="G31" i="33"/>
  <c r="F31" i="33"/>
  <c r="O30" i="33"/>
  <c r="G30" i="33"/>
  <c r="H30" i="33" s="1"/>
  <c r="F30" i="33"/>
  <c r="O29" i="33"/>
  <c r="G29" i="33"/>
  <c r="F29" i="33"/>
  <c r="O28" i="33"/>
  <c r="G28" i="33"/>
  <c r="F28" i="33"/>
  <c r="O27" i="33"/>
  <c r="G27" i="33"/>
  <c r="F27" i="33"/>
  <c r="O26" i="33"/>
  <c r="G26" i="33"/>
  <c r="H26" i="33" s="1"/>
  <c r="F26" i="33"/>
  <c r="O25" i="33"/>
  <c r="G25" i="33"/>
  <c r="F25" i="33"/>
  <c r="O24" i="33"/>
  <c r="G24" i="33"/>
  <c r="F24" i="33"/>
  <c r="O23" i="33"/>
  <c r="G23" i="33"/>
  <c r="F23" i="33"/>
  <c r="O22" i="33"/>
  <c r="G22" i="33"/>
  <c r="F22" i="33"/>
  <c r="O21" i="33"/>
  <c r="G21" i="33"/>
  <c r="F21" i="33"/>
  <c r="O20" i="33"/>
  <c r="G20" i="33"/>
  <c r="H20" i="33" s="1"/>
  <c r="F20" i="33"/>
  <c r="O19" i="33"/>
  <c r="G19" i="33"/>
  <c r="F19" i="33"/>
  <c r="O18" i="33"/>
  <c r="G18" i="33"/>
  <c r="F18" i="33"/>
  <c r="O17" i="33"/>
  <c r="G17" i="33"/>
  <c r="F17" i="33"/>
  <c r="O16" i="33"/>
  <c r="G16" i="33"/>
  <c r="F16" i="33"/>
  <c r="O15" i="33"/>
  <c r="G15" i="33"/>
  <c r="F15" i="33"/>
  <c r="L10" i="33"/>
  <c r="N47" i="33" s="1"/>
  <c r="Q9" i="33"/>
  <c r="Q8" i="33"/>
  <c r="Q7" i="33"/>
  <c r="M45" i="32"/>
  <c r="L41" i="32"/>
  <c r="F41" i="32"/>
  <c r="G40" i="32"/>
  <c r="F40" i="32"/>
  <c r="E40" i="32" s="1"/>
  <c r="F39" i="32"/>
  <c r="N38" i="32"/>
  <c r="F38" i="32"/>
  <c r="M35" i="32"/>
  <c r="D35" i="32"/>
  <c r="O34" i="32"/>
  <c r="G34" i="32"/>
  <c r="F34" i="32"/>
  <c r="O33" i="32"/>
  <c r="G33" i="32"/>
  <c r="F33" i="32"/>
  <c r="O32" i="32"/>
  <c r="G32" i="32"/>
  <c r="F32" i="32"/>
  <c r="O31" i="32"/>
  <c r="G31" i="32"/>
  <c r="F31" i="32"/>
  <c r="O30" i="32"/>
  <c r="G30" i="32"/>
  <c r="F30" i="32"/>
  <c r="O29" i="32"/>
  <c r="G29" i="32"/>
  <c r="F29" i="32"/>
  <c r="O28" i="32"/>
  <c r="G28" i="32"/>
  <c r="F28" i="32"/>
  <c r="O27" i="32"/>
  <c r="G27" i="32"/>
  <c r="F27" i="32"/>
  <c r="O26" i="32"/>
  <c r="G26" i="32"/>
  <c r="F26" i="32"/>
  <c r="O25" i="32"/>
  <c r="G25" i="32"/>
  <c r="F25" i="32"/>
  <c r="O24" i="32"/>
  <c r="G24" i="32"/>
  <c r="F24" i="32"/>
  <c r="O23" i="32"/>
  <c r="G23" i="32"/>
  <c r="F23" i="32"/>
  <c r="O22" i="32"/>
  <c r="G22" i="32"/>
  <c r="F22" i="32"/>
  <c r="O21" i="32"/>
  <c r="G21" i="32"/>
  <c r="F21" i="32"/>
  <c r="O20" i="32"/>
  <c r="G20" i="32"/>
  <c r="F20" i="32"/>
  <c r="O19" i="32"/>
  <c r="G19" i="32"/>
  <c r="F19" i="32"/>
  <c r="O18" i="32"/>
  <c r="G18" i="32"/>
  <c r="F18" i="32"/>
  <c r="O17" i="32"/>
  <c r="G17" i="32"/>
  <c r="F17" i="32"/>
  <c r="O16" i="32"/>
  <c r="G16" i="32"/>
  <c r="F16" i="32"/>
  <c r="O15" i="32"/>
  <c r="G15" i="32"/>
  <c r="F15" i="32"/>
  <c r="L10" i="32"/>
  <c r="N47" i="32" s="1"/>
  <c r="Q9" i="32"/>
  <c r="Q8" i="32"/>
  <c r="Q7" i="32"/>
  <c r="M45" i="31"/>
  <c r="L41" i="31"/>
  <c r="F41" i="31"/>
  <c r="G40" i="31"/>
  <c r="F40" i="31"/>
  <c r="E40" i="31" s="1"/>
  <c r="F39" i="31"/>
  <c r="N38" i="31"/>
  <c r="F38" i="31"/>
  <c r="M35" i="31"/>
  <c r="D35" i="31"/>
  <c r="O34" i="31"/>
  <c r="G34" i="31"/>
  <c r="F34" i="31"/>
  <c r="O33" i="31"/>
  <c r="G33" i="31"/>
  <c r="F33" i="31"/>
  <c r="O32" i="31"/>
  <c r="G32" i="31"/>
  <c r="F32" i="31"/>
  <c r="O31" i="31"/>
  <c r="G31" i="31"/>
  <c r="F31" i="31"/>
  <c r="O30" i="31"/>
  <c r="G30" i="31"/>
  <c r="F30" i="31"/>
  <c r="O29" i="31"/>
  <c r="G29" i="31"/>
  <c r="F29" i="31"/>
  <c r="O28" i="31"/>
  <c r="G28" i="31"/>
  <c r="F28" i="31"/>
  <c r="O27" i="31"/>
  <c r="G27" i="31"/>
  <c r="F27" i="31"/>
  <c r="O26" i="31"/>
  <c r="G26" i="31"/>
  <c r="F26" i="31"/>
  <c r="O25" i="31"/>
  <c r="G25" i="31"/>
  <c r="F25" i="31"/>
  <c r="O24" i="31"/>
  <c r="G24" i="31"/>
  <c r="F24" i="31"/>
  <c r="O23" i="31"/>
  <c r="G23" i="31"/>
  <c r="F23" i="31"/>
  <c r="O22" i="31"/>
  <c r="G22" i="31"/>
  <c r="F22" i="31"/>
  <c r="O21" i="31"/>
  <c r="G21" i="31"/>
  <c r="F21" i="31"/>
  <c r="O20" i="31"/>
  <c r="G20" i="31"/>
  <c r="F20" i="31"/>
  <c r="O19" i="31"/>
  <c r="G19" i="31"/>
  <c r="F19" i="31"/>
  <c r="O18" i="31"/>
  <c r="G18" i="31"/>
  <c r="F18" i="31"/>
  <c r="O17" i="31"/>
  <c r="G17" i="31"/>
  <c r="F17" i="31"/>
  <c r="O16" i="31"/>
  <c r="G16" i="31"/>
  <c r="F16" i="31"/>
  <c r="O15" i="31"/>
  <c r="G15" i="31"/>
  <c r="F15" i="31"/>
  <c r="L10" i="31"/>
  <c r="N47" i="31" s="1"/>
  <c r="Q9" i="31"/>
  <c r="Q8" i="31"/>
  <c r="Q7" i="31"/>
  <c r="M45" i="30"/>
  <c r="L41" i="30"/>
  <c r="F41" i="30"/>
  <c r="G40" i="30"/>
  <c r="F40" i="30"/>
  <c r="F39" i="30"/>
  <c r="N38" i="30"/>
  <c r="F38" i="30"/>
  <c r="M35" i="30"/>
  <c r="D35" i="30"/>
  <c r="O34" i="30"/>
  <c r="G34" i="30"/>
  <c r="F34" i="30"/>
  <c r="O33" i="30"/>
  <c r="G33" i="30"/>
  <c r="F33" i="30"/>
  <c r="O32" i="30"/>
  <c r="G32" i="30"/>
  <c r="F32" i="30"/>
  <c r="O31" i="30"/>
  <c r="G31" i="30"/>
  <c r="F31" i="30"/>
  <c r="O30" i="30"/>
  <c r="G30" i="30"/>
  <c r="H30" i="30" s="1"/>
  <c r="F30" i="30"/>
  <c r="O29" i="30"/>
  <c r="G29" i="30"/>
  <c r="F29" i="30"/>
  <c r="O28" i="30"/>
  <c r="G28" i="30"/>
  <c r="H28" i="30" s="1"/>
  <c r="F28" i="30"/>
  <c r="O27" i="30"/>
  <c r="G27" i="30"/>
  <c r="F27" i="30"/>
  <c r="O26" i="30"/>
  <c r="G26" i="30"/>
  <c r="H26" i="30" s="1"/>
  <c r="F26" i="30"/>
  <c r="O25" i="30"/>
  <c r="G25" i="30"/>
  <c r="F25" i="30"/>
  <c r="O24" i="30"/>
  <c r="G24" i="30"/>
  <c r="F24" i="30"/>
  <c r="O23" i="30"/>
  <c r="G23" i="30"/>
  <c r="F23" i="30"/>
  <c r="O22" i="30"/>
  <c r="G22" i="30"/>
  <c r="F22" i="30"/>
  <c r="O21" i="30"/>
  <c r="G21" i="30"/>
  <c r="F21" i="30"/>
  <c r="O20" i="30"/>
  <c r="G20" i="30"/>
  <c r="F20" i="30"/>
  <c r="O19" i="30"/>
  <c r="G19" i="30"/>
  <c r="F19" i="30"/>
  <c r="O18" i="30"/>
  <c r="G18" i="30"/>
  <c r="F18" i="30"/>
  <c r="O17" i="30"/>
  <c r="G17" i="30"/>
  <c r="F17" i="30"/>
  <c r="O16" i="30"/>
  <c r="G16" i="30"/>
  <c r="F16" i="30"/>
  <c r="O15" i="30"/>
  <c r="G15" i="30"/>
  <c r="F15" i="30"/>
  <c r="L10" i="30"/>
  <c r="M47" i="30" s="1"/>
  <c r="Q9" i="30"/>
  <c r="Q8" i="30"/>
  <c r="Q7" i="30"/>
  <c r="M45" i="29"/>
  <c r="L41" i="29"/>
  <c r="F41" i="29"/>
  <c r="G40" i="29"/>
  <c r="E40" i="29" s="1"/>
  <c r="F40" i="29"/>
  <c r="F39" i="29"/>
  <c r="N38" i="29"/>
  <c r="F38" i="29"/>
  <c r="M35" i="29"/>
  <c r="D35" i="29"/>
  <c r="O34" i="29"/>
  <c r="G34" i="29"/>
  <c r="F34" i="29"/>
  <c r="O33" i="29"/>
  <c r="G33" i="29"/>
  <c r="F33" i="29"/>
  <c r="O32" i="29"/>
  <c r="G32" i="29"/>
  <c r="F32" i="29"/>
  <c r="O31" i="29"/>
  <c r="G31" i="29"/>
  <c r="F31" i="29"/>
  <c r="O30" i="29"/>
  <c r="G30" i="29"/>
  <c r="H30" i="29" s="1"/>
  <c r="F30" i="29"/>
  <c r="O29" i="29"/>
  <c r="G29" i="29"/>
  <c r="F29" i="29"/>
  <c r="O28" i="29"/>
  <c r="G28" i="29"/>
  <c r="F28" i="29"/>
  <c r="O27" i="29"/>
  <c r="G27" i="29"/>
  <c r="F27" i="29"/>
  <c r="O26" i="29"/>
  <c r="G26" i="29"/>
  <c r="F26" i="29"/>
  <c r="O25" i="29"/>
  <c r="G25" i="29"/>
  <c r="F25" i="29"/>
  <c r="O24" i="29"/>
  <c r="G24" i="29"/>
  <c r="F24" i="29"/>
  <c r="O23" i="29"/>
  <c r="G23" i="29"/>
  <c r="F23" i="29"/>
  <c r="O22" i="29"/>
  <c r="G22" i="29"/>
  <c r="H22" i="29" s="1"/>
  <c r="F22" i="29"/>
  <c r="O21" i="29"/>
  <c r="G21" i="29"/>
  <c r="F21" i="29"/>
  <c r="O20" i="29"/>
  <c r="G20" i="29"/>
  <c r="F20" i="29"/>
  <c r="O19" i="29"/>
  <c r="G19" i="29"/>
  <c r="F19" i="29"/>
  <c r="O18" i="29"/>
  <c r="G18" i="29"/>
  <c r="F18" i="29"/>
  <c r="O17" i="29"/>
  <c r="G17" i="29"/>
  <c r="F17" i="29"/>
  <c r="O16" i="29"/>
  <c r="G16" i="29"/>
  <c r="F16" i="29"/>
  <c r="O15" i="29"/>
  <c r="G15" i="29"/>
  <c r="F15" i="29"/>
  <c r="L10" i="29"/>
  <c r="K12" i="29" s="1"/>
  <c r="Q12" i="29" s="1"/>
  <c r="Q9" i="29"/>
  <c r="Q8" i="29"/>
  <c r="Q7" i="29"/>
  <c r="M45" i="28"/>
  <c r="L41" i="28"/>
  <c r="F41" i="28"/>
  <c r="G40" i="28"/>
  <c r="F40" i="28"/>
  <c r="E40" i="28" s="1"/>
  <c r="F39" i="28"/>
  <c r="N38" i="28"/>
  <c r="F38" i="28"/>
  <c r="M35" i="28"/>
  <c r="D35" i="28"/>
  <c r="O34" i="28"/>
  <c r="G34" i="28"/>
  <c r="F34" i="28"/>
  <c r="O33" i="28"/>
  <c r="G33" i="28"/>
  <c r="F33" i="28"/>
  <c r="O32" i="28"/>
  <c r="G32" i="28"/>
  <c r="F32" i="28"/>
  <c r="O31" i="28"/>
  <c r="G31" i="28"/>
  <c r="F31" i="28"/>
  <c r="O30" i="28"/>
  <c r="G30" i="28"/>
  <c r="F30" i="28"/>
  <c r="O29" i="28"/>
  <c r="G29" i="28"/>
  <c r="F29" i="28"/>
  <c r="O28" i="28"/>
  <c r="G28" i="28"/>
  <c r="F28" i="28"/>
  <c r="O27" i="28"/>
  <c r="G27" i="28"/>
  <c r="F27" i="28"/>
  <c r="O26" i="28"/>
  <c r="G26" i="28"/>
  <c r="F26" i="28"/>
  <c r="O25" i="28"/>
  <c r="G25" i="28"/>
  <c r="F25" i="28"/>
  <c r="O24" i="28"/>
  <c r="G24" i="28"/>
  <c r="F24" i="28"/>
  <c r="O23" i="28"/>
  <c r="G23" i="28"/>
  <c r="F23" i="28"/>
  <c r="O22" i="28"/>
  <c r="G22" i="28"/>
  <c r="F22" i="28"/>
  <c r="O21" i="28"/>
  <c r="G21" i="28"/>
  <c r="F21" i="28"/>
  <c r="O20" i="28"/>
  <c r="G20" i="28"/>
  <c r="F20" i="28"/>
  <c r="O19" i="28"/>
  <c r="G19" i="28"/>
  <c r="F19" i="28"/>
  <c r="O18" i="28"/>
  <c r="G18" i="28"/>
  <c r="F18" i="28"/>
  <c r="O17" i="28"/>
  <c r="G17" i="28"/>
  <c r="H17" i="28" s="1"/>
  <c r="F17" i="28"/>
  <c r="O16" i="28"/>
  <c r="G16" i="28"/>
  <c r="F16" i="28"/>
  <c r="O15" i="28"/>
  <c r="G15" i="28"/>
  <c r="F15" i="28"/>
  <c r="L10" i="28"/>
  <c r="N47" i="28" s="1"/>
  <c r="Q9" i="28"/>
  <c r="Q8" i="28"/>
  <c r="Q7" i="28"/>
  <c r="M45" i="27"/>
  <c r="L41" i="27"/>
  <c r="F41" i="27"/>
  <c r="G40" i="27"/>
  <c r="F40" i="27"/>
  <c r="F39" i="27"/>
  <c r="N38" i="27"/>
  <c r="F38" i="27"/>
  <c r="M35" i="27"/>
  <c r="D35" i="27"/>
  <c r="O34" i="27"/>
  <c r="G34" i="27"/>
  <c r="F34" i="27"/>
  <c r="O33" i="27"/>
  <c r="G33" i="27"/>
  <c r="F33" i="27"/>
  <c r="O32" i="27"/>
  <c r="G32" i="27"/>
  <c r="F32" i="27"/>
  <c r="O31" i="27"/>
  <c r="G31" i="27"/>
  <c r="F31" i="27"/>
  <c r="O30" i="27"/>
  <c r="G30" i="27"/>
  <c r="F30" i="27"/>
  <c r="O29" i="27"/>
  <c r="G29" i="27"/>
  <c r="F29" i="27"/>
  <c r="O28" i="27"/>
  <c r="G28" i="27"/>
  <c r="F28" i="27"/>
  <c r="O27" i="27"/>
  <c r="G27" i="27"/>
  <c r="F27" i="27"/>
  <c r="O26" i="27"/>
  <c r="G26" i="27"/>
  <c r="F26" i="27"/>
  <c r="O25" i="27"/>
  <c r="G25" i="27"/>
  <c r="F25" i="27"/>
  <c r="O24" i="27"/>
  <c r="G24" i="27"/>
  <c r="F24" i="27"/>
  <c r="O23" i="27"/>
  <c r="G23" i="27"/>
  <c r="F23" i="27"/>
  <c r="O22" i="27"/>
  <c r="G22" i="27"/>
  <c r="F22" i="27"/>
  <c r="O21" i="27"/>
  <c r="G21" i="27"/>
  <c r="F21" i="27"/>
  <c r="O20" i="27"/>
  <c r="G20" i="27"/>
  <c r="F20" i="27"/>
  <c r="O19" i="27"/>
  <c r="G19" i="27"/>
  <c r="F19" i="27"/>
  <c r="O18" i="27"/>
  <c r="G18" i="27"/>
  <c r="F18" i="27"/>
  <c r="O17" i="27"/>
  <c r="G17" i="27"/>
  <c r="F17" i="27"/>
  <c r="O16" i="27"/>
  <c r="G16" i="27"/>
  <c r="F16" i="27"/>
  <c r="O15" i="27"/>
  <c r="G15" i="27"/>
  <c r="F15" i="27"/>
  <c r="L10" i="27"/>
  <c r="N47" i="27" s="1"/>
  <c r="Q9" i="27"/>
  <c r="Q8" i="27"/>
  <c r="Q7" i="27"/>
  <c r="M45" i="4"/>
  <c r="L10" i="4"/>
  <c r="H31" i="35" l="1"/>
  <c r="H21" i="35"/>
  <c r="H29" i="35"/>
  <c r="H28" i="35"/>
  <c r="H23" i="35"/>
  <c r="H20" i="35"/>
  <c r="C16" i="6"/>
  <c r="H24" i="34"/>
  <c r="H33" i="34"/>
  <c r="B12" i="34"/>
  <c r="H20" i="34"/>
  <c r="H23" i="34"/>
  <c r="H28" i="34"/>
  <c r="H29" i="34"/>
  <c r="H16" i="34"/>
  <c r="H21" i="34"/>
  <c r="H31" i="33"/>
  <c r="H18" i="33"/>
  <c r="H21" i="33"/>
  <c r="H16" i="33"/>
  <c r="H32" i="33"/>
  <c r="H17" i="33"/>
  <c r="H25" i="33"/>
  <c r="H16" i="32"/>
  <c r="H19" i="32"/>
  <c r="H24" i="32"/>
  <c r="H27" i="32"/>
  <c r="H32" i="32"/>
  <c r="C13" i="6"/>
  <c r="K12" i="32"/>
  <c r="Q12" i="32" s="1"/>
  <c r="H21" i="32"/>
  <c r="H29" i="32"/>
  <c r="H30" i="31"/>
  <c r="H20" i="31"/>
  <c r="H28" i="31"/>
  <c r="H31" i="31"/>
  <c r="H18" i="31"/>
  <c r="H26" i="31"/>
  <c r="H22" i="31"/>
  <c r="H16" i="31"/>
  <c r="H24" i="31"/>
  <c r="H32" i="31"/>
  <c r="N47" i="30"/>
  <c r="H17" i="30"/>
  <c r="H25" i="30"/>
  <c r="K12" i="30"/>
  <c r="Q12" i="30" s="1"/>
  <c r="H20" i="30"/>
  <c r="H27" i="30"/>
  <c r="E40" i="30"/>
  <c r="H21" i="29"/>
  <c r="H29" i="29"/>
  <c r="H17" i="29"/>
  <c r="H25" i="29"/>
  <c r="H16" i="29"/>
  <c r="H19" i="29"/>
  <c r="H24" i="29"/>
  <c r="H27" i="29"/>
  <c r="H26" i="28"/>
  <c r="H24" i="28"/>
  <c r="H25" i="28"/>
  <c r="H33" i="28"/>
  <c r="H23" i="28"/>
  <c r="C8" i="6"/>
  <c r="K12" i="27"/>
  <c r="Q12" i="27" s="1"/>
  <c r="H16" i="27"/>
  <c r="H19" i="27"/>
  <c r="H27" i="27"/>
  <c r="H23" i="27"/>
  <c r="H31" i="27"/>
  <c r="B12" i="27"/>
  <c r="E40" i="27"/>
  <c r="H22" i="35"/>
  <c r="H30" i="35"/>
  <c r="H16" i="35"/>
  <c r="H24" i="35"/>
  <c r="H32" i="35"/>
  <c r="O35" i="35"/>
  <c r="H19" i="35"/>
  <c r="H27" i="35"/>
  <c r="H15" i="35"/>
  <c r="H17" i="35"/>
  <c r="H25" i="35"/>
  <c r="H33" i="35"/>
  <c r="H18" i="35"/>
  <c r="H26" i="35"/>
  <c r="H34" i="35"/>
  <c r="H17" i="34"/>
  <c r="H32" i="34"/>
  <c r="H25" i="34"/>
  <c r="H30" i="34"/>
  <c r="O35" i="34"/>
  <c r="H19" i="34"/>
  <c r="H15" i="34"/>
  <c r="H31" i="34"/>
  <c r="C15" i="6"/>
  <c r="H27" i="34"/>
  <c r="H34" i="33"/>
  <c r="H24" i="33"/>
  <c r="H27" i="33"/>
  <c r="H22" i="33"/>
  <c r="B12" i="33"/>
  <c r="H28" i="33"/>
  <c r="H33" i="33"/>
  <c r="H19" i="33"/>
  <c r="H15" i="33"/>
  <c r="K12" i="33"/>
  <c r="Q12" i="33" s="1"/>
  <c r="H29" i="33"/>
  <c r="C14" i="6"/>
  <c r="O35" i="33"/>
  <c r="H23" i="33"/>
  <c r="B12" i="32"/>
  <c r="O35" i="32"/>
  <c r="H15" i="32"/>
  <c r="H20" i="32"/>
  <c r="H23" i="32"/>
  <c r="H28" i="32"/>
  <c r="H31" i="32"/>
  <c r="H26" i="32"/>
  <c r="H34" i="32"/>
  <c r="H18" i="32"/>
  <c r="F35" i="32"/>
  <c r="H17" i="32"/>
  <c r="H22" i="32"/>
  <c r="H25" i="32"/>
  <c r="H30" i="32"/>
  <c r="H33" i="32"/>
  <c r="H29" i="31"/>
  <c r="B12" i="31"/>
  <c r="H34" i="31"/>
  <c r="H19" i="31"/>
  <c r="H27" i="31"/>
  <c r="H17" i="31"/>
  <c r="H33" i="31"/>
  <c r="H15" i="31"/>
  <c r="O35" i="31"/>
  <c r="N43" i="31" s="1"/>
  <c r="H25" i="31"/>
  <c r="H23" i="31"/>
  <c r="H21" i="31"/>
  <c r="H22" i="30"/>
  <c r="H32" i="30"/>
  <c r="H33" i="30"/>
  <c r="B12" i="30"/>
  <c r="H18" i="30"/>
  <c r="H31" i="30"/>
  <c r="H24" i="30"/>
  <c r="H29" i="30"/>
  <c r="H34" i="30"/>
  <c r="H15" i="30"/>
  <c r="O35" i="30"/>
  <c r="C11" i="6"/>
  <c r="H23" i="30"/>
  <c r="H16" i="30"/>
  <c r="H21" i="30"/>
  <c r="H19" i="30"/>
  <c r="B12" i="29"/>
  <c r="H15" i="29"/>
  <c r="H20" i="29"/>
  <c r="H23" i="29"/>
  <c r="H28" i="29"/>
  <c r="H31" i="29"/>
  <c r="H34" i="29"/>
  <c r="O35" i="29"/>
  <c r="M38" i="29" s="1"/>
  <c r="H18" i="29"/>
  <c r="H26" i="29"/>
  <c r="H32" i="29"/>
  <c r="N47" i="29"/>
  <c r="C10" i="6"/>
  <c r="H33" i="29"/>
  <c r="H19" i="28"/>
  <c r="H21" i="28"/>
  <c r="H29" i="28"/>
  <c r="H30" i="28"/>
  <c r="B12" i="28"/>
  <c r="C9" i="6"/>
  <c r="H31" i="28"/>
  <c r="H27" i="28"/>
  <c r="H16" i="28"/>
  <c r="H32" i="28"/>
  <c r="H15" i="28"/>
  <c r="H18" i="28"/>
  <c r="H34" i="28"/>
  <c r="K12" i="28"/>
  <c r="Q12" i="28" s="1"/>
  <c r="H28" i="28"/>
  <c r="H22" i="28"/>
  <c r="O35" i="28"/>
  <c r="M38" i="28" s="1"/>
  <c r="H20" i="28"/>
  <c r="F35" i="28"/>
  <c r="E38" i="28" s="1"/>
  <c r="G38" i="28" s="1"/>
  <c r="H20" i="27"/>
  <c r="H28" i="27"/>
  <c r="O35" i="27"/>
  <c r="H18" i="27"/>
  <c r="H21" i="27"/>
  <c r="H26" i="27"/>
  <c r="H29" i="27"/>
  <c r="H34" i="27"/>
  <c r="H24" i="27"/>
  <c r="H32" i="27"/>
  <c r="H17" i="27"/>
  <c r="H22" i="27"/>
  <c r="H25" i="27"/>
  <c r="H30" i="27"/>
  <c r="H33" i="27"/>
  <c r="H15" i="27"/>
  <c r="C12" i="6"/>
  <c r="K12" i="31"/>
  <c r="Q12" i="31" s="1"/>
  <c r="M38" i="35"/>
  <c r="K12" i="35"/>
  <c r="Q12" i="35" s="1"/>
  <c r="M47" i="35"/>
  <c r="F35" i="35"/>
  <c r="N43" i="34"/>
  <c r="M38" i="34"/>
  <c r="M47" i="34"/>
  <c r="F35" i="34"/>
  <c r="N43" i="33"/>
  <c r="M38" i="33"/>
  <c r="M47" i="33"/>
  <c r="F35" i="33"/>
  <c r="M47" i="32"/>
  <c r="M47" i="31"/>
  <c r="F35" i="31"/>
  <c r="N43" i="30"/>
  <c r="M38" i="30"/>
  <c r="F35" i="30"/>
  <c r="N43" i="29"/>
  <c r="M47" i="29"/>
  <c r="F35" i="29"/>
  <c r="N43" i="28"/>
  <c r="M47" i="28"/>
  <c r="M47" i="27"/>
  <c r="F35" i="27"/>
  <c r="I15" i="27" s="1"/>
  <c r="M38" i="27" l="1"/>
  <c r="M43" i="27" s="1"/>
  <c r="R16" i="27"/>
  <c r="R17" i="27"/>
  <c r="R25" i="27"/>
  <c r="R33" i="27"/>
  <c r="R22" i="27"/>
  <c r="R18" i="27"/>
  <c r="R26" i="27"/>
  <c r="R34" i="27"/>
  <c r="R19" i="27"/>
  <c r="R27" i="27"/>
  <c r="R20" i="27"/>
  <c r="R28" i="27"/>
  <c r="R23" i="27"/>
  <c r="R32" i="27"/>
  <c r="R21" i="27"/>
  <c r="R29" i="27"/>
  <c r="R30" i="27"/>
  <c r="R31" i="27"/>
  <c r="R24" i="27"/>
  <c r="R15" i="27"/>
  <c r="I20" i="27"/>
  <c r="I28" i="27"/>
  <c r="I29" i="27"/>
  <c r="I30" i="27"/>
  <c r="I21" i="27"/>
  <c r="I22" i="27"/>
  <c r="I23" i="27"/>
  <c r="I31" i="27"/>
  <c r="I24" i="27"/>
  <c r="I32" i="27"/>
  <c r="I25" i="27"/>
  <c r="I33" i="27"/>
  <c r="I26" i="27"/>
  <c r="I16" i="27"/>
  <c r="I17" i="27"/>
  <c r="I34" i="27"/>
  <c r="I18" i="27"/>
  <c r="I19" i="27"/>
  <c r="I27" i="27"/>
  <c r="N43" i="35"/>
  <c r="R35" i="35"/>
  <c r="H35" i="34"/>
  <c r="E39" i="34" s="1"/>
  <c r="G39" i="34" s="1"/>
  <c r="R35" i="34"/>
  <c r="R35" i="33"/>
  <c r="I35" i="32"/>
  <c r="M38" i="32"/>
  <c r="N43" i="32"/>
  <c r="N44" i="32" s="1"/>
  <c r="N46" i="32" s="1"/>
  <c r="M38" i="31"/>
  <c r="R35" i="30"/>
  <c r="R35" i="29"/>
  <c r="R35" i="28"/>
  <c r="N43" i="27"/>
  <c r="H35" i="35"/>
  <c r="E39" i="35" s="1"/>
  <c r="G39" i="35" s="1"/>
  <c r="E54" i="35" s="1"/>
  <c r="H35" i="33"/>
  <c r="E39" i="33" s="1"/>
  <c r="G39" i="33" s="1"/>
  <c r="H35" i="32"/>
  <c r="E39" i="32" s="1"/>
  <c r="G39" i="32" s="1"/>
  <c r="N42" i="32"/>
  <c r="E38" i="32"/>
  <c r="G38" i="32" s="1"/>
  <c r="H35" i="31"/>
  <c r="E39" i="31" s="1"/>
  <c r="G39" i="31" s="1"/>
  <c r="H35" i="30"/>
  <c r="E39" i="30" s="1"/>
  <c r="G39" i="30" s="1"/>
  <c r="H35" i="29"/>
  <c r="E39" i="29" s="1"/>
  <c r="G39" i="29" s="1"/>
  <c r="N42" i="28"/>
  <c r="N44" i="28" s="1"/>
  <c r="N46" i="28" s="1"/>
  <c r="H35" i="28"/>
  <c r="E39" i="28" s="1"/>
  <c r="G39" i="28" s="1"/>
  <c r="E54" i="28" s="1"/>
  <c r="H35" i="27"/>
  <c r="E39" i="27" s="1"/>
  <c r="G39" i="27" s="1"/>
  <c r="E38" i="35"/>
  <c r="G38" i="35" s="1"/>
  <c r="E53" i="35" s="1"/>
  <c r="E55" i="35" s="1"/>
  <c r="E42" i="35" s="1"/>
  <c r="M42" i="35" s="1"/>
  <c r="N42" i="35"/>
  <c r="O38" i="35"/>
  <c r="G41" i="35" s="1"/>
  <c r="E41" i="35" s="1"/>
  <c r="M43" i="35"/>
  <c r="E38" i="34"/>
  <c r="G38" i="34" s="1"/>
  <c r="N42" i="34"/>
  <c r="O38" i="34"/>
  <c r="G41" i="34" s="1"/>
  <c r="E41" i="34" s="1"/>
  <c r="M43" i="34"/>
  <c r="E38" i="33"/>
  <c r="G38" i="33" s="1"/>
  <c r="N42" i="33"/>
  <c r="O38" i="33"/>
  <c r="G41" i="33" s="1"/>
  <c r="E41" i="33" s="1"/>
  <c r="M43" i="33"/>
  <c r="O38" i="32"/>
  <c r="G41" i="32" s="1"/>
  <c r="M43" i="32"/>
  <c r="O38" i="31"/>
  <c r="G41" i="31" s="1"/>
  <c r="E41" i="31" s="1"/>
  <c r="M43" i="31"/>
  <c r="E38" i="31"/>
  <c r="G38" i="31" s="1"/>
  <c r="N42" i="31"/>
  <c r="E38" i="30"/>
  <c r="G38" i="30" s="1"/>
  <c r="N42" i="30"/>
  <c r="O38" i="30"/>
  <c r="G41" i="30" s="1"/>
  <c r="E41" i="30" s="1"/>
  <c r="M43" i="30"/>
  <c r="E54" i="29"/>
  <c r="E38" i="29"/>
  <c r="G38" i="29" s="1"/>
  <c r="N42" i="29"/>
  <c r="O38" i="29"/>
  <c r="G41" i="29" s="1"/>
  <c r="E41" i="29" s="1"/>
  <c r="M43" i="29"/>
  <c r="O38" i="28"/>
  <c r="G41" i="28" s="1"/>
  <c r="E41" i="28" s="1"/>
  <c r="M43" i="28"/>
  <c r="E38" i="27"/>
  <c r="G38" i="27" s="1"/>
  <c r="N42" i="27"/>
  <c r="O38" i="27" l="1"/>
  <c r="G41" i="27" s="1"/>
  <c r="E41" i="27" s="1"/>
  <c r="I35" i="35"/>
  <c r="R35" i="32"/>
  <c r="R35" i="31"/>
  <c r="R35" i="27"/>
  <c r="E53" i="34"/>
  <c r="E55" i="34" s="1"/>
  <c r="E42" i="34" s="1"/>
  <c r="M42" i="34" s="1"/>
  <c r="I35" i="34"/>
  <c r="I35" i="33"/>
  <c r="N48" i="32"/>
  <c r="E13" i="6"/>
  <c r="I35" i="31"/>
  <c r="E53" i="31"/>
  <c r="E55" i="31" s="1"/>
  <c r="E42" i="31" s="1"/>
  <c r="M42" i="31" s="1"/>
  <c r="M44" i="31" s="1"/>
  <c r="M46" i="31" s="1"/>
  <c r="I35" i="30"/>
  <c r="E54" i="30"/>
  <c r="E53" i="30"/>
  <c r="E55" i="30" s="1"/>
  <c r="E42" i="30" s="1"/>
  <c r="M42" i="30" s="1"/>
  <c r="M44" i="30" s="1"/>
  <c r="M46" i="30" s="1"/>
  <c r="I35" i="29"/>
  <c r="I35" i="28"/>
  <c r="N48" i="28"/>
  <c r="E9" i="6"/>
  <c r="I35" i="27"/>
  <c r="M44" i="35"/>
  <c r="M46" i="35" s="1"/>
  <c r="N44" i="35"/>
  <c r="N46" i="35" s="1"/>
  <c r="E54" i="34"/>
  <c r="N44" i="34"/>
  <c r="N46" i="34" s="1"/>
  <c r="E54" i="33"/>
  <c r="N44" i="33"/>
  <c r="N46" i="33" s="1"/>
  <c r="E53" i="33"/>
  <c r="E55" i="33" s="1"/>
  <c r="E42" i="33" s="1"/>
  <c r="M42" i="33" s="1"/>
  <c r="E41" i="32"/>
  <c r="E54" i="32"/>
  <c r="E53" i="32"/>
  <c r="E55" i="32" s="1"/>
  <c r="E42" i="32" s="1"/>
  <c r="M42" i="32" s="1"/>
  <c r="N44" i="31"/>
  <c r="N46" i="31" s="1"/>
  <c r="E54" i="31"/>
  <c r="N44" i="30"/>
  <c r="N46" i="30" s="1"/>
  <c r="N44" i="29"/>
  <c r="N46" i="29" s="1"/>
  <c r="E53" i="29"/>
  <c r="E55" i="29" s="1"/>
  <c r="E42" i="29" s="1"/>
  <c r="M42" i="29" s="1"/>
  <c r="E53" i="28"/>
  <c r="E55" i="28" s="1"/>
  <c r="E42" i="28" s="1"/>
  <c r="M42" i="28" s="1"/>
  <c r="N44" i="27"/>
  <c r="N46" i="27" s="1"/>
  <c r="E54" i="27" l="1"/>
  <c r="E53" i="27"/>
  <c r="E55" i="27" s="1"/>
  <c r="E42" i="27" s="1"/>
  <c r="M42" i="27" s="1"/>
  <c r="M44" i="27" s="1"/>
  <c r="M46" i="27" s="1"/>
  <c r="D8" i="6" s="1"/>
  <c r="N48" i="35"/>
  <c r="E16" i="6"/>
  <c r="M48" i="35"/>
  <c r="D16" i="6"/>
  <c r="M44" i="34"/>
  <c r="M46" i="34" s="1"/>
  <c r="N48" i="34"/>
  <c r="E15" i="6"/>
  <c r="N48" i="33"/>
  <c r="E14" i="6"/>
  <c r="M48" i="30"/>
  <c r="D11" i="6"/>
  <c r="N48" i="30"/>
  <c r="E11" i="6"/>
  <c r="N48" i="29"/>
  <c r="E10" i="6"/>
  <c r="N48" i="27"/>
  <c r="E8" i="6"/>
  <c r="M48" i="31"/>
  <c r="D12" i="6"/>
  <c r="N48" i="31"/>
  <c r="E12" i="6"/>
  <c r="M44" i="33"/>
  <c r="M46" i="33" s="1"/>
  <c r="M44" i="32"/>
  <c r="M46" i="32" s="1"/>
  <c r="M44" i="29"/>
  <c r="M46" i="29" s="1"/>
  <c r="M44" i="28"/>
  <c r="M46" i="28" s="1"/>
  <c r="M48" i="27" l="1"/>
  <c r="M48" i="34"/>
  <c r="D15" i="6"/>
  <c r="M48" i="33"/>
  <c r="D14" i="6"/>
  <c r="M48" i="32"/>
  <c r="D13" i="6"/>
  <c r="M48" i="29"/>
  <c r="D10" i="6"/>
  <c r="M48" i="28"/>
  <c r="D9" i="6"/>
  <c r="O23" i="4"/>
  <c r="G23" i="4"/>
  <c r="F23" i="4"/>
  <c r="O22" i="4"/>
  <c r="G22" i="4"/>
  <c r="F22" i="4"/>
  <c r="O21" i="4"/>
  <c r="G21" i="4"/>
  <c r="F21" i="4"/>
  <c r="O20" i="4"/>
  <c r="G20" i="4"/>
  <c r="F20" i="4"/>
  <c r="O19" i="4"/>
  <c r="G19" i="4"/>
  <c r="F19" i="4"/>
  <c r="H21" i="4" l="1"/>
  <c r="H22" i="4"/>
  <c r="H23" i="4"/>
  <c r="H20" i="4"/>
  <c r="H19" i="4"/>
  <c r="O31" i="4"/>
  <c r="G31" i="4"/>
  <c r="F31" i="4"/>
  <c r="O30" i="4"/>
  <c r="G30" i="4"/>
  <c r="F30" i="4"/>
  <c r="O29" i="4"/>
  <c r="G29" i="4"/>
  <c r="F29" i="4"/>
  <c r="O28" i="4"/>
  <c r="G28" i="4"/>
  <c r="F28" i="4"/>
  <c r="O27" i="4"/>
  <c r="G27" i="4"/>
  <c r="F27" i="4"/>
  <c r="L41" i="4"/>
  <c r="H29" i="4" l="1"/>
  <c r="H30" i="4"/>
  <c r="H28" i="4"/>
  <c r="H31" i="4"/>
  <c r="H27" i="4"/>
  <c r="G34" i="4"/>
  <c r="G33" i="4"/>
  <c r="G32" i="4"/>
  <c r="G26" i="4"/>
  <c r="G25" i="4"/>
  <c r="G24" i="4"/>
  <c r="G18" i="4"/>
  <c r="G17" i="4"/>
  <c r="G16" i="4"/>
  <c r="G15" i="4"/>
  <c r="Q7" i="4"/>
  <c r="Q8" i="4"/>
  <c r="N47" i="4"/>
  <c r="K12" i="4" l="1"/>
  <c r="C7" i="6"/>
  <c r="C27" i="6" s="1"/>
  <c r="G40" i="4"/>
  <c r="A3" i="2" l="1"/>
  <c r="B12" i="4" l="1"/>
  <c r="F41" i="4"/>
  <c r="O34" i="4" l="1"/>
  <c r="O33" i="4"/>
  <c r="O32" i="4"/>
  <c r="O26" i="4"/>
  <c r="O25" i="4"/>
  <c r="O24" i="4"/>
  <c r="O18" i="4"/>
  <c r="O17" i="4"/>
  <c r="O16" i="4"/>
  <c r="O15" i="4"/>
  <c r="F34" i="4"/>
  <c r="F33" i="4"/>
  <c r="F32" i="4"/>
  <c r="F26" i="4"/>
  <c r="F25" i="4"/>
  <c r="F24" i="4"/>
  <c r="F18" i="4"/>
  <c r="F17" i="4"/>
  <c r="F16" i="4"/>
  <c r="F15" i="4"/>
  <c r="M35" i="4" l="1"/>
  <c r="D35" i="4"/>
  <c r="H17" i="4" l="1"/>
  <c r="F35" i="4" l="1"/>
  <c r="O35" i="4"/>
  <c r="Q9" i="4"/>
  <c r="I22" i="4" l="1"/>
  <c r="I30" i="4"/>
  <c r="I28" i="4"/>
  <c r="I23" i="4"/>
  <c r="I31" i="4"/>
  <c r="I20" i="4"/>
  <c r="I24" i="4"/>
  <c r="I32" i="4"/>
  <c r="I25" i="4"/>
  <c r="I33" i="4"/>
  <c r="I21" i="4"/>
  <c r="I18" i="4"/>
  <c r="I26" i="4"/>
  <c r="I34" i="4"/>
  <c r="I19" i="4"/>
  <c r="I27" i="4"/>
  <c r="I29" i="4"/>
  <c r="I16" i="4"/>
  <c r="I15" i="4"/>
  <c r="I17" i="4"/>
  <c r="N43" i="4"/>
  <c r="N42" i="4"/>
  <c r="N44" i="4" s="1"/>
  <c r="Q12" i="4"/>
  <c r="R35" i="4" l="1"/>
  <c r="N46" i="4"/>
  <c r="N48" i="4" s="1"/>
  <c r="F40" i="4"/>
  <c r="F39" i="4"/>
  <c r="N38" i="4"/>
  <c r="F38" i="4"/>
  <c r="H34" i="4"/>
  <c r="H33" i="4"/>
  <c r="H32" i="4"/>
  <c r="H26" i="4"/>
  <c r="H25" i="4"/>
  <c r="H24" i="4"/>
  <c r="H18" i="4"/>
  <c r="H16" i="4"/>
  <c r="I35" i="4" l="1"/>
  <c r="E7" i="6"/>
  <c r="E27" i="6" s="1"/>
  <c r="H15" i="4"/>
  <c r="E40" i="4"/>
  <c r="M38" i="4"/>
  <c r="O38" i="4" s="1"/>
  <c r="E38" i="4"/>
  <c r="G38" i="4" s="1"/>
  <c r="G41" i="4" l="1"/>
  <c r="E53" i="4" s="1"/>
  <c r="H35" i="4"/>
  <c r="M43" i="4"/>
  <c r="E39" i="4" l="1"/>
  <c r="G39" i="4" s="1"/>
  <c r="E54" i="4" s="1"/>
  <c r="E41" i="4"/>
  <c r="M47" i="4"/>
  <c r="E55" i="4" l="1"/>
  <c r="E42" i="4" s="1"/>
  <c r="M42" i="4" s="1"/>
  <c r="M44" i="4" s="1"/>
  <c r="M46" i="4" l="1"/>
  <c r="D7" i="6" s="1"/>
  <c r="D27" i="6" s="1"/>
  <c r="M48" i="4" l="1"/>
</calcChain>
</file>

<file path=xl/sharedStrings.xml><?xml version="1.0" encoding="utf-8"?>
<sst xmlns="http://schemas.openxmlformats.org/spreadsheetml/2006/main" count="1278" uniqueCount="74">
  <si>
    <t>EH Acres</t>
  </si>
  <si>
    <t xml:space="preserve">   Non-EH Sugar %</t>
  </si>
  <si>
    <t>Entity/Farm Name</t>
  </si>
  <si>
    <t xml:space="preserve">   Stockpile Net Tons (Non-EH)</t>
  </si>
  <si>
    <t>Unit Early Harvest Summary</t>
  </si>
  <si>
    <t>EH Prod</t>
  </si>
  <si>
    <t>EH Yield</t>
  </si>
  <si>
    <t>Non-EH Prod</t>
  </si>
  <si>
    <t>Non-EH Yield</t>
  </si>
  <si>
    <t>Non-EH Prod and Yield/Acre</t>
  </si>
  <si>
    <t>mi</t>
  </si>
  <si>
    <t>Early Harvested (EH) Acreage and Production</t>
  </si>
  <si>
    <t>Early Harvest Net Tons</t>
  </si>
  <si>
    <t>Early Harvest Sugar %</t>
  </si>
  <si>
    <t>Early Harvest Days Early Factor</t>
  </si>
  <si>
    <t xml:space="preserve">Early Harvest Adjusted  Lbs. of Raw Sugar               </t>
  </si>
  <si>
    <t>Early Harvest Lbs. of Raw Sugar</t>
  </si>
  <si>
    <t xml:space="preserve">Agency: </t>
  </si>
  <si>
    <t xml:space="preserve">Unit Approved Yield:  </t>
  </si>
  <si>
    <t xml:space="preserve">Insured Name: </t>
  </si>
  <si>
    <t xml:space="preserve">Policy Number: </t>
  </si>
  <si>
    <t xml:space="preserve">Unit Total Acres: </t>
  </si>
  <si>
    <t xml:space="preserve"> Lbs. Raw Sugar  (Non-EH)                       </t>
  </si>
  <si>
    <t xml:space="preserve">Non-EH Production : </t>
  </si>
  <si>
    <t xml:space="preserve">Total Unit Production: </t>
  </si>
  <si>
    <t>Unit Non-Early Harvest Summary</t>
  </si>
  <si>
    <t xml:space="preserve">Early Harvested Production and Yield/Acre: </t>
  </si>
  <si>
    <t xml:space="preserve">* Production Allowed for Early Harvested acres: </t>
  </si>
  <si>
    <t>Input content in the cells that are this color.</t>
  </si>
  <si>
    <t xml:space="preserve">To Unit Harvest Summary </t>
  </si>
  <si>
    <t>Non-Early Harvested Acreage and Production</t>
  </si>
  <si>
    <t xml:space="preserve">Unit Number: </t>
  </si>
  <si>
    <t xml:space="preserve">Unit Non-EH Acres:  </t>
  </si>
  <si>
    <t xml:space="preserve">End of Insurance Period:  </t>
  </si>
  <si>
    <t xml:space="preserve">Legal Description:  </t>
  </si>
  <si>
    <t xml:space="preserve">Adjusted Early Harvested Production and Yield/Acre: </t>
  </si>
  <si>
    <t xml:space="preserve"> Approved Yield Cap: </t>
  </si>
  <si>
    <t>Expected use limited to one unit per page.  If more rows are needed to complete the unit, please start a new page.</t>
  </si>
  <si>
    <t>The use of this Sugar Beet Production Reporting Worksheet is for informational purposes only and is not a statement of contract, binder, or agreement to extend insurance coverage. Although all reasonable efforts have been made to ensure the spreadsheet is accurate, FMH makes no warranties, expressed or implied, or representations as to the accuracy of the information provided by the spreadsheet. This worksheet does not constitute an acceptable production record to support your production certification. You must maintain acceptable production evidence supporting your certification as defined under the record retention requirements of the Common Crop Insurance Policy. This worksheet shall not be used in any manner by an agent or agency to assist policyholders with determining and/or allocating crop production with respect to a claim for indemnity under a Federally reinsured crop insurance policy.</t>
  </si>
  <si>
    <r>
      <t>* Uses actual EH Production if yield is &gt; Approved yield</t>
    </r>
    <r>
      <rPr>
        <sz val="11"/>
        <color rgb="FFFF0000"/>
        <rFont val="Calibri"/>
        <family val="2"/>
        <scheme val="minor"/>
      </rPr>
      <t xml:space="preserve"> and &gt; Non EH Actual yield.</t>
    </r>
    <r>
      <rPr>
        <sz val="11"/>
        <color theme="1"/>
        <rFont val="Calibri"/>
        <family val="2"/>
        <scheme val="minor"/>
      </rPr>
      <t xml:space="preserve">     If not, uses </t>
    </r>
    <r>
      <rPr>
        <strike/>
        <sz val="11"/>
        <color theme="1"/>
        <rFont val="Calibri"/>
        <family val="2"/>
        <scheme val="minor"/>
      </rPr>
      <t>lesser of</t>
    </r>
    <r>
      <rPr>
        <sz val="11"/>
        <color theme="1"/>
        <rFont val="Calibri"/>
        <family val="2"/>
        <scheme val="minor"/>
      </rPr>
      <t xml:space="preserve"> Adjusted EH  Production </t>
    </r>
    <r>
      <rPr>
        <sz val="11"/>
        <color rgb="FFFF0000"/>
        <rFont val="Calibri"/>
        <family val="2"/>
        <scheme val="minor"/>
      </rPr>
      <t xml:space="preserve">not to exceed higher of </t>
    </r>
    <r>
      <rPr>
        <strike/>
        <sz val="11"/>
        <rFont val="Calibri"/>
        <family val="2"/>
        <scheme val="minor"/>
      </rPr>
      <t>o</t>
    </r>
    <r>
      <rPr>
        <strike/>
        <sz val="11"/>
        <color theme="1"/>
        <rFont val="Calibri"/>
        <family val="2"/>
        <scheme val="minor"/>
      </rPr>
      <t>r</t>
    </r>
    <r>
      <rPr>
        <sz val="11"/>
        <color theme="1"/>
        <rFont val="Calibri"/>
        <family val="2"/>
        <scheme val="minor"/>
      </rPr>
      <t xml:space="preserve"> Approved yield Production </t>
    </r>
    <r>
      <rPr>
        <sz val="11"/>
        <color rgb="FFFF0000"/>
        <rFont val="Calibri"/>
        <family val="2"/>
        <scheme val="minor"/>
      </rPr>
      <t>or Non EH Actual yield Production.</t>
    </r>
    <r>
      <rPr>
        <sz val="11"/>
        <color theme="1"/>
        <rFont val="Calibri"/>
        <family val="2"/>
        <scheme val="minor"/>
      </rPr>
      <t xml:space="preserve">  </t>
    </r>
  </si>
  <si>
    <t>Non EH Actual Yield Cap:</t>
  </si>
  <si>
    <t xml:space="preserve">Non Early Harvest Actual Yield Cap: </t>
  </si>
  <si>
    <t>* Uses actual EH Production if yield is &gt; Approved yield and &gt; Non EH Actual Yield. If not, uses Adjusted EH Production not to exceed higher of Approved yield Production or Non EH Actual yield Production.</t>
  </si>
  <si>
    <t>Calcs used in E32</t>
  </si>
  <si>
    <t>Only Michigan</t>
  </si>
  <si>
    <t>New 9/16/20</t>
  </si>
  <si>
    <t>Years</t>
  </si>
  <si>
    <t xml:space="preserve">Unit EH Acres: </t>
  </si>
  <si>
    <t xml:space="preserve">Crop Year:  </t>
  </si>
  <si>
    <t>Year</t>
  </si>
  <si>
    <t>Do we still need to show 2020, 2021 or 2022?</t>
  </si>
  <si>
    <t>11/21/23 - Questions for Grant</t>
  </si>
  <si>
    <t>Are the End of Insurance Periods still accurate for 2023 and 2024? Yes</t>
  </si>
  <si>
    <t>HIDE</t>
  </si>
  <si>
    <t>Do we account for Michigan within this spreadsheet?</t>
  </si>
  <si>
    <r>
      <t>Early Harvest Date</t>
    </r>
    <r>
      <rPr>
        <sz val="8"/>
        <color theme="0"/>
        <rFont val="Roboto"/>
      </rPr>
      <t xml:space="preserve"> (m/d/yyyy)</t>
    </r>
  </si>
  <si>
    <t xml:space="preserve">Unadjusted Early Harvested Production and Yield/Acre: </t>
  </si>
  <si>
    <t>Sugar Beet Production Reporting Worksheet</t>
  </si>
  <si>
    <t>Acres</t>
  </si>
  <si>
    <t>Totals</t>
  </si>
  <si>
    <t>Total Unadj Prod</t>
  </si>
  <si>
    <t>Total EH Adj Prod</t>
  </si>
  <si>
    <t>Unit</t>
  </si>
  <si>
    <t>Master Yield Summary</t>
  </si>
  <si>
    <t>Legal Description</t>
  </si>
  <si>
    <t>Unadjusted Production</t>
  </si>
  <si>
    <t>EH Adjusted Production</t>
  </si>
  <si>
    <t>Worksheet</t>
  </si>
  <si>
    <t xml:space="preserve">Appraised Production : </t>
  </si>
  <si>
    <t xml:space="preserve">Total Unit Acres : </t>
  </si>
  <si>
    <t xml:space="preserve">Unit Yield/Acre : </t>
  </si>
  <si>
    <t xml:space="preserve">*Allowable EH Production : </t>
  </si>
  <si>
    <t xml:space="preserve">Bypassed Production Applied : </t>
  </si>
  <si>
    <t>Non-EH Acres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</si>
</sst>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_(* \(#,##0\);_(* &quot;-&quot;??_);_(@_)"/>
    <numFmt numFmtId="165" formatCode="#,##0.0"/>
    <numFmt numFmtId="166" formatCode="m/d/yy;@"/>
    <numFmt numFmtId="167" formatCode="0.0%"/>
    <numFmt numFmtId="168" formatCode="0.00000"/>
    <numFmt numFmtId="169" formatCode="_(* #,##0.00_);_(* \(#,##0.00\);_(* &quot;-&quot;_);_(@_)"/>
  </numFmts>
  <fonts count="34" x14ac:knownFonts="1">
    <font>
      <sz val="11"/>
      <color theme="1"/>
      <name val="Calibri"/>
      <family val="2"/>
      <scheme val="minor"/>
    </font>
    <font>
      <b/>
      <sz val="11"/>
      <color theme="1"/>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b/>
      <sz val="14"/>
      <color theme="0"/>
      <name val="Roboto"/>
    </font>
    <font>
      <b/>
      <sz val="11"/>
      <color theme="0"/>
      <name val="Roboto"/>
    </font>
    <font>
      <sz val="11"/>
      <color theme="1"/>
      <name val="Roboto"/>
    </font>
    <font>
      <b/>
      <sz val="20"/>
      <color theme="1"/>
      <name val="Roboto"/>
    </font>
    <font>
      <b/>
      <sz val="11"/>
      <color theme="1"/>
      <name val="Roboto"/>
    </font>
    <font>
      <sz val="9"/>
      <color theme="1"/>
      <name val="Roboto"/>
    </font>
    <font>
      <b/>
      <sz val="9"/>
      <color theme="1"/>
      <name val="Roboto"/>
    </font>
    <font>
      <sz val="8"/>
      <color theme="1"/>
      <name val="Roboto"/>
    </font>
    <font>
      <sz val="11"/>
      <color theme="1"/>
      <name val="Calibri"/>
      <family val="2"/>
      <scheme val="minor"/>
    </font>
    <font>
      <sz val="8"/>
      <color theme="0"/>
      <name val="Roboto"/>
    </font>
    <font>
      <b/>
      <u/>
      <sz val="11"/>
      <color theme="1"/>
      <name val="Roboto"/>
    </font>
    <font>
      <b/>
      <sz val="11"/>
      <color rgb="FF3F3F76"/>
      <name val="Roboto"/>
    </font>
    <font>
      <b/>
      <sz val="11"/>
      <name val="Roboto"/>
    </font>
    <font>
      <sz val="11"/>
      <name val="Roboto"/>
    </font>
    <font>
      <b/>
      <sz val="10"/>
      <color rgb="FFFF0000"/>
      <name val="Roboto"/>
    </font>
    <font>
      <sz val="10"/>
      <color theme="1"/>
      <name val="Arial"/>
      <family val="2"/>
    </font>
    <font>
      <sz val="10"/>
      <color theme="1"/>
      <name val="Roboto"/>
    </font>
    <font>
      <b/>
      <sz val="10"/>
      <color theme="1"/>
      <name val="Roboto"/>
    </font>
    <font>
      <sz val="11"/>
      <color rgb="FFFF0000"/>
      <name val="Calibri"/>
      <family val="2"/>
      <scheme val="minor"/>
    </font>
    <font>
      <strike/>
      <sz val="11"/>
      <color theme="1"/>
      <name val="Calibri"/>
      <family val="2"/>
      <scheme val="minor"/>
    </font>
    <font>
      <strike/>
      <sz val="11"/>
      <name val="Calibri"/>
      <family val="2"/>
      <scheme val="minor"/>
    </font>
    <font>
      <i/>
      <sz val="8"/>
      <color theme="1"/>
      <name val="Roboto"/>
    </font>
    <font>
      <b/>
      <u/>
      <sz val="11"/>
      <color theme="1"/>
      <name val="Calibri"/>
      <family val="2"/>
      <scheme val="minor"/>
    </font>
    <font>
      <b/>
      <sz val="10"/>
      <color rgb="FF212529"/>
      <name val="Segoe UI"/>
      <family val="2"/>
    </font>
    <font>
      <sz val="11"/>
      <color theme="1"/>
      <name val="Arial"/>
      <family val="2"/>
    </font>
    <font>
      <b/>
      <sz val="16"/>
      <color theme="1"/>
      <name val="Arial"/>
      <family val="2"/>
    </font>
    <font>
      <b/>
      <sz val="14"/>
      <color theme="1"/>
      <name val="Arial"/>
      <family val="2"/>
    </font>
    <font>
      <sz val="14"/>
      <color theme="1"/>
      <name val="Arial"/>
      <family val="2"/>
    </font>
    <font>
      <b/>
      <sz val="14"/>
      <color theme="0"/>
      <name val="Arial"/>
      <family val="2"/>
    </font>
  </fonts>
  <fills count="9">
    <fill>
      <patternFill patternType="none"/>
    </fill>
    <fill>
      <patternFill patternType="gray125"/>
    </fill>
    <fill>
      <patternFill patternType="solid">
        <fgColor indexed="65"/>
        <bgColor indexed="64"/>
      </patternFill>
    </fill>
    <fill>
      <patternFill patternType="solid">
        <fgColor auto="1"/>
        <bgColor indexed="64"/>
      </patternFill>
    </fill>
    <fill>
      <patternFill patternType="solid">
        <fgColor rgb="FFFFCC99"/>
      </patternFill>
    </fill>
    <fill>
      <patternFill patternType="solid">
        <fgColor rgb="FFF2F2F2"/>
      </patternFill>
    </fill>
    <fill>
      <patternFill patternType="solid">
        <fgColor rgb="FF043B56"/>
        <bgColor indexed="64"/>
      </patternFill>
    </fill>
    <fill>
      <patternFill patternType="solid">
        <fgColor theme="0" tint="-4.9989318521683403E-2"/>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indexed="64"/>
      </top>
      <bottom style="medium">
        <color indexed="64"/>
      </bottom>
      <diagonal/>
    </border>
    <border>
      <left style="thin">
        <color rgb="FF7F7F7F"/>
      </left>
      <right/>
      <top/>
      <bottom/>
      <diagonal/>
    </border>
    <border>
      <left style="thin">
        <color rgb="FF7F7F7F"/>
      </left>
      <right/>
      <top style="thin">
        <color indexed="64"/>
      </top>
      <bottom style="thin">
        <color rgb="FF7F7F7F"/>
      </bottom>
      <diagonal/>
    </border>
    <border>
      <left/>
      <right style="thin">
        <color rgb="FF7F7F7F"/>
      </right>
      <top style="thin">
        <color indexed="64"/>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right style="hair">
        <color auto="1"/>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style="medium">
        <color indexed="64"/>
      </left>
      <right/>
      <top style="hair">
        <color auto="1"/>
      </top>
      <bottom style="thin">
        <color indexed="64"/>
      </bottom>
      <diagonal/>
    </border>
    <border>
      <left style="medium">
        <color indexed="64"/>
      </left>
      <right/>
      <top style="hair">
        <color auto="1"/>
      </top>
      <bottom style="medium">
        <color indexed="64"/>
      </bottom>
      <diagonal/>
    </border>
    <border>
      <left style="thin">
        <color rgb="FF7F7F7F"/>
      </left>
      <right style="thin">
        <color rgb="FF7F7F7F"/>
      </right>
      <top style="thin">
        <color rgb="FF7F7F7F"/>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rgb="FF7F7F7F"/>
      </right>
      <top style="thin">
        <color theme="0" tint="-0.499984740745262"/>
      </top>
      <bottom style="thin">
        <color theme="0" tint="-0.499984740745262"/>
      </bottom>
      <diagonal/>
    </border>
    <border>
      <left style="thin">
        <color rgb="FF7F7F7F"/>
      </left>
      <right style="thin">
        <color theme="0" tint="-0.499984740745262"/>
      </right>
      <top style="thin">
        <color theme="0" tint="-0.499984740745262"/>
      </top>
      <bottom style="thin">
        <color theme="0" tint="-0.499984740745262"/>
      </bottom>
      <diagonal/>
    </border>
    <border>
      <left/>
      <right/>
      <top style="thin">
        <color rgb="FF7F7F7F"/>
      </top>
      <bottom style="thin">
        <color rgb="FF7F7F7F"/>
      </bottom>
      <diagonal/>
    </border>
    <border>
      <left style="medium">
        <color indexed="64"/>
      </left>
      <right/>
      <top style="medium">
        <color indexed="64"/>
      </top>
      <bottom style="thin">
        <color indexed="64"/>
      </bottom>
      <diagonal/>
    </border>
    <border>
      <left style="thin">
        <color rgb="FF7F7F7F"/>
      </left>
      <right style="thin">
        <color rgb="FF7F7F7F"/>
      </right>
      <top style="thin">
        <color rgb="FF7F7F7F"/>
      </top>
      <bottom/>
      <diagonal/>
    </border>
    <border>
      <left/>
      <right/>
      <top style="thin">
        <color indexed="64"/>
      </top>
      <bottom/>
      <diagonal/>
    </border>
    <border>
      <left/>
      <right/>
      <top/>
      <bottom style="medium">
        <color indexed="64"/>
      </bottom>
      <diagonal/>
    </border>
    <border>
      <left style="thin">
        <color rgb="FF7F7F7F"/>
      </left>
      <right style="thin">
        <color rgb="FF7F7F7F"/>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hair">
        <color auto="1"/>
      </top>
      <bottom style="thin">
        <color indexed="64"/>
      </bottom>
      <diagonal/>
    </border>
    <border>
      <left/>
      <right/>
      <top style="hair">
        <color auto="1"/>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style="thin">
        <color rgb="FF7F7F7F"/>
      </top>
      <bottom style="medium">
        <color indexed="64"/>
      </bottom>
      <diagonal/>
    </border>
    <border>
      <left style="medium">
        <color indexed="64"/>
      </left>
      <right/>
      <top/>
      <bottom style="medium">
        <color indexed="64"/>
      </bottom>
      <diagonal/>
    </border>
    <border>
      <left style="medium">
        <color indexed="64"/>
      </left>
      <right/>
      <top style="hair">
        <color auto="1"/>
      </top>
      <bottom/>
      <diagonal/>
    </border>
    <border>
      <left/>
      <right/>
      <top style="hair">
        <color auto="1"/>
      </top>
      <bottom/>
      <diagonal/>
    </border>
    <border>
      <left style="medium">
        <color indexed="64"/>
      </left>
      <right style="medium">
        <color indexed="64"/>
      </right>
      <top style="thin">
        <color rgb="FF7F7F7F"/>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rgb="FF7F7F7F"/>
      </left>
      <right style="thin">
        <color rgb="FF7F7F7F"/>
      </right>
      <top/>
      <bottom style="thin">
        <color rgb="FF7F7F7F"/>
      </bottom>
      <diagonal/>
    </border>
  </borders>
  <cellStyleXfs count="4">
    <xf numFmtId="0" fontId="0" fillId="0" borderId="0"/>
    <xf numFmtId="0" fontId="2" fillId="4" borderId="8" applyNumberFormat="0" applyAlignment="0" applyProtection="0"/>
    <xf numFmtId="0" fontId="3" fillId="5" borderId="8" applyNumberFormat="0" applyAlignment="0" applyProtection="0"/>
    <xf numFmtId="43" fontId="13" fillId="0" borderId="0" applyFont="0" applyFill="0" applyBorder="0" applyAlignment="0" applyProtection="0"/>
  </cellStyleXfs>
  <cellXfs count="196">
    <xf numFmtId="0" fontId="0" fillId="0" borderId="0" xfId="0"/>
    <xf numFmtId="3" fontId="0" fillId="0" borderId="0" xfId="0" applyNumberFormat="1"/>
    <xf numFmtId="1" fontId="0" fillId="0" borderId="0" xfId="0" applyNumberFormat="1"/>
    <xf numFmtId="165" fontId="0" fillId="0" borderId="0" xfId="0" applyNumberFormat="1"/>
    <xf numFmtId="1" fontId="1" fillId="0" borderId="0" xfId="0" applyNumberFormat="1" applyFont="1"/>
    <xf numFmtId="166" fontId="0" fillId="0" borderId="0" xfId="0" applyNumberFormat="1"/>
    <xf numFmtId="167" fontId="0" fillId="0" borderId="0" xfId="0" applyNumberFormat="1"/>
    <xf numFmtId="4" fontId="0" fillId="0" borderId="0" xfId="0" applyNumberFormat="1"/>
    <xf numFmtId="16" fontId="0" fillId="0" borderId="0" xfId="0" applyNumberFormat="1"/>
    <xf numFmtId="14" fontId="0" fillId="0" borderId="0" xfId="0" applyNumberFormat="1"/>
    <xf numFmtId="14" fontId="0" fillId="0" borderId="0" xfId="0" quotePrefix="1" applyNumberFormat="1"/>
    <xf numFmtId="0" fontId="1" fillId="0" borderId="0" xfId="0" applyFont="1"/>
    <xf numFmtId="0" fontId="4" fillId="0" borderId="0" xfId="0" applyFont="1"/>
    <xf numFmtId="0" fontId="6" fillId="6" borderId="1" xfId="0" applyFont="1" applyFill="1" applyBorder="1" applyAlignment="1">
      <alignment horizontal="center" vertical="center"/>
    </xf>
    <xf numFmtId="166" fontId="6" fillId="6" borderId="1"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wrapText="1"/>
    </xf>
    <xf numFmtId="167"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1" fontId="6" fillId="6" borderId="1" xfId="0" applyNumberFormat="1" applyFont="1" applyFill="1" applyBorder="1" applyAlignment="1">
      <alignment horizontal="center" vertical="center" wrapText="1"/>
    </xf>
    <xf numFmtId="3" fontId="6" fillId="6" borderId="1" xfId="0" applyNumberFormat="1" applyFont="1" applyFill="1" applyBorder="1" applyAlignment="1">
      <alignment horizontal="center" vertical="center" wrapText="1"/>
    </xf>
    <xf numFmtId="0" fontId="7" fillId="0" borderId="0" xfId="0" applyFont="1"/>
    <xf numFmtId="0" fontId="7" fillId="3" borderId="7" xfId="0" applyFont="1" applyFill="1" applyBorder="1" applyAlignment="1">
      <alignment wrapText="1"/>
    </xf>
    <xf numFmtId="0" fontId="9" fillId="0" borderId="0" xfId="0" applyFont="1" applyAlignment="1">
      <alignment horizontal="right"/>
    </xf>
    <xf numFmtId="0" fontId="7" fillId="2" borderId="0" xfId="0" applyFont="1" applyFill="1"/>
    <xf numFmtId="0" fontId="9" fillId="0" borderId="0" xfId="0" applyFont="1"/>
    <xf numFmtId="3" fontId="10" fillId="0" borderId="0" xfId="0" applyNumberFormat="1" applyFont="1" applyAlignment="1">
      <alignment horizontal="center" vertical="center" wrapText="1"/>
    </xf>
    <xf numFmtId="1" fontId="7" fillId="0" borderId="0" xfId="0" applyNumberFormat="1" applyFont="1"/>
    <xf numFmtId="3" fontId="7" fillId="0" borderId="0" xfId="0" applyNumberFormat="1" applyFont="1"/>
    <xf numFmtId="167" fontId="7" fillId="0" borderId="0" xfId="0" applyNumberFormat="1" applyFont="1" applyAlignment="1">
      <alignment horizontal="center"/>
    </xf>
    <xf numFmtId="0" fontId="0" fillId="0" borderId="10" xfId="0" applyBorder="1"/>
    <xf numFmtId="3" fontId="0" fillId="0" borderId="20" xfId="0" applyNumberFormat="1" applyBorder="1"/>
    <xf numFmtId="3" fontId="7" fillId="0" borderId="4" xfId="0" applyNumberFormat="1" applyFont="1" applyBorder="1"/>
    <xf numFmtId="0" fontId="7" fillId="0" borderId="15" xfId="0" applyFont="1" applyBorder="1"/>
    <xf numFmtId="1" fontId="9" fillId="0" borderId="0" xfId="0" applyNumberFormat="1" applyFont="1" applyAlignment="1">
      <alignment horizontal="right"/>
    </xf>
    <xf numFmtId="43" fontId="0" fillId="0" borderId="0" xfId="3" applyFont="1"/>
    <xf numFmtId="14" fontId="7" fillId="2" borderId="0" xfId="0" applyNumberFormat="1" applyFont="1" applyFill="1"/>
    <xf numFmtId="3" fontId="12" fillId="0" borderId="4" xfId="0" applyNumberFormat="1" applyFont="1" applyBorder="1" applyAlignment="1">
      <alignment vertical="center" wrapText="1"/>
    </xf>
    <xf numFmtId="3" fontId="18" fillId="5" borderId="8" xfId="2" applyNumberFormat="1" applyFont="1" applyAlignment="1" applyProtection="1">
      <alignment horizontal="right"/>
      <protection hidden="1"/>
    </xf>
    <xf numFmtId="3" fontId="17" fillId="5" borderId="9" xfId="2" applyNumberFormat="1" applyFont="1" applyBorder="1" applyAlignment="1" applyProtection="1">
      <alignment horizontal="right"/>
      <protection hidden="1"/>
    </xf>
    <xf numFmtId="4" fontId="17" fillId="5" borderId="23" xfId="2" applyNumberFormat="1" applyFont="1" applyBorder="1" applyProtection="1">
      <protection hidden="1"/>
    </xf>
    <xf numFmtId="164" fontId="18" fillId="5" borderId="8" xfId="2" applyNumberFormat="1" applyFont="1" applyProtection="1">
      <protection hidden="1"/>
    </xf>
    <xf numFmtId="164" fontId="17" fillId="5" borderId="9" xfId="2" applyNumberFormat="1" applyFont="1" applyBorder="1" applyProtection="1">
      <protection hidden="1"/>
    </xf>
    <xf numFmtId="3" fontId="17" fillId="5" borderId="9" xfId="2" applyNumberFormat="1" applyFont="1" applyBorder="1" applyProtection="1">
      <protection hidden="1"/>
    </xf>
    <xf numFmtId="4" fontId="17" fillId="5" borderId="9" xfId="2" applyNumberFormat="1" applyFont="1" applyBorder="1" applyProtection="1">
      <protection hidden="1"/>
    </xf>
    <xf numFmtId="3" fontId="18" fillId="5" borderId="8" xfId="2" applyNumberFormat="1" applyFont="1" applyAlignment="1" applyProtection="1">
      <alignment horizontal="center"/>
      <protection hidden="1"/>
    </xf>
    <xf numFmtId="4" fontId="18" fillId="5" borderId="8" xfId="2" applyNumberFormat="1" applyFont="1" applyAlignment="1" applyProtection="1">
      <alignment horizontal="center"/>
      <protection hidden="1"/>
    </xf>
    <xf numFmtId="4" fontId="18" fillId="5" borderId="8" xfId="2" applyNumberFormat="1" applyFont="1" applyProtection="1">
      <protection hidden="1"/>
    </xf>
    <xf numFmtId="41" fontId="18" fillId="5" borderId="8" xfId="2" applyNumberFormat="1" applyFont="1" applyProtection="1">
      <protection hidden="1"/>
    </xf>
    <xf numFmtId="41" fontId="18" fillId="7" borderId="8" xfId="2" applyNumberFormat="1" applyFont="1" applyFill="1" applyProtection="1">
      <protection hidden="1"/>
    </xf>
    <xf numFmtId="0" fontId="20" fillId="0" borderId="0" xfId="0" applyFont="1" applyAlignment="1">
      <alignment vertical="center"/>
    </xf>
    <xf numFmtId="3" fontId="12" fillId="0" borderId="0" xfId="0" applyNumberFormat="1" applyFont="1" applyAlignment="1">
      <alignment vertical="center" wrapText="1"/>
    </xf>
    <xf numFmtId="3" fontId="18" fillId="5" borderId="29" xfId="2" applyNumberFormat="1" applyFont="1" applyBorder="1" applyAlignment="1" applyProtection="1">
      <alignment horizontal="center"/>
      <protection hidden="1"/>
    </xf>
    <xf numFmtId="4" fontId="18" fillId="5" borderId="29" xfId="2" applyNumberFormat="1" applyFont="1" applyBorder="1" applyAlignment="1" applyProtection="1">
      <alignment horizontal="center"/>
      <protection hidden="1"/>
    </xf>
    <xf numFmtId="0" fontId="0" fillId="0" borderId="0" xfId="0" applyAlignment="1">
      <alignment horizontal="left" vertical="top"/>
    </xf>
    <xf numFmtId="0" fontId="24" fillId="0" borderId="0" xfId="0" applyFont="1"/>
    <xf numFmtId="3" fontId="23" fillId="0" borderId="0" xfId="0" applyNumberFormat="1" applyFont="1"/>
    <xf numFmtId="0" fontId="23" fillId="0" borderId="0" xfId="0" applyFont="1"/>
    <xf numFmtId="164" fontId="18" fillId="5" borderId="8" xfId="3" applyNumberFormat="1" applyFont="1" applyFill="1" applyBorder="1" applyAlignment="1" applyProtection="1">
      <protection hidden="1"/>
    </xf>
    <xf numFmtId="3" fontId="17" fillId="5" borderId="1" xfId="2" quotePrefix="1" applyNumberFormat="1" applyFont="1" applyBorder="1" applyAlignment="1" applyProtection="1">
      <alignment horizontal="center"/>
      <protection hidden="1"/>
    </xf>
    <xf numFmtId="164" fontId="0" fillId="0" borderId="0" xfId="0" applyNumberFormat="1"/>
    <xf numFmtId="0" fontId="0" fillId="0" borderId="0" xfId="0" applyAlignment="1">
      <alignment vertical="top" wrapText="1"/>
    </xf>
    <xf numFmtId="0" fontId="0" fillId="0" borderId="0" xfId="0" applyAlignment="1">
      <alignment horizontal="right"/>
    </xf>
    <xf numFmtId="164" fontId="0" fillId="0" borderId="0" xfId="3" applyNumberFormat="1" applyFont="1" applyAlignment="1">
      <alignment vertical="top" wrapText="1"/>
    </xf>
    <xf numFmtId="168" fontId="0" fillId="0" borderId="0" xfId="0" applyNumberFormat="1" applyAlignment="1">
      <alignment vertical="top" wrapText="1"/>
    </xf>
    <xf numFmtId="14" fontId="0" fillId="8" borderId="0" xfId="0" applyNumberFormat="1" applyFill="1"/>
    <xf numFmtId="0" fontId="27" fillId="0" borderId="0" xfId="0" applyFont="1"/>
    <xf numFmtId="3" fontId="18" fillId="0" borderId="0" xfId="2" applyNumberFormat="1" applyFont="1" applyFill="1" applyBorder="1" applyAlignment="1" applyProtection="1">
      <protection hidden="1"/>
    </xf>
    <xf numFmtId="4" fontId="18" fillId="0" borderId="0" xfId="2" applyNumberFormat="1" applyFont="1" applyFill="1" applyBorder="1" applyAlignment="1" applyProtection="1">
      <protection hidden="1"/>
    </xf>
    <xf numFmtId="0" fontId="7" fillId="3" borderId="28" xfId="0" applyFont="1" applyFill="1" applyBorder="1" applyAlignment="1">
      <alignment horizontal="right"/>
    </xf>
    <xf numFmtId="3" fontId="18" fillId="5" borderId="32" xfId="2" applyNumberFormat="1" applyFont="1" applyBorder="1" applyAlignment="1" applyProtection="1">
      <protection hidden="1"/>
    </xf>
    <xf numFmtId="4" fontId="18" fillId="5" borderId="32" xfId="2" applyNumberFormat="1" applyFont="1" applyBorder="1" applyAlignment="1" applyProtection="1">
      <protection hidden="1"/>
    </xf>
    <xf numFmtId="4" fontId="9" fillId="0" borderId="34" xfId="0" applyNumberFormat="1" applyFont="1" applyBorder="1" applyAlignment="1">
      <alignment horizontal="center"/>
    </xf>
    <xf numFmtId="37" fontId="7" fillId="0" borderId="35" xfId="0" applyNumberFormat="1" applyFont="1" applyBorder="1" applyAlignment="1">
      <alignment horizontal="center" vertical="center" wrapText="1"/>
    </xf>
    <xf numFmtId="49" fontId="7" fillId="0" borderId="38" xfId="0" applyNumberFormat="1" applyFont="1" applyBorder="1" applyAlignment="1">
      <alignment horizontal="center"/>
    </xf>
    <xf numFmtId="0" fontId="21" fillId="0" borderId="0" xfId="0" applyFont="1" applyAlignment="1">
      <alignment horizontal="left" vertical="center" wrapText="1"/>
    </xf>
    <xf numFmtId="14" fontId="18" fillId="4" borderId="8" xfId="1" applyNumberFormat="1" applyFont="1" applyProtection="1">
      <protection locked="0"/>
    </xf>
    <xf numFmtId="4" fontId="18" fillId="4" borderId="8" xfId="1" applyNumberFormat="1" applyFont="1" applyProtection="1">
      <protection locked="0"/>
    </xf>
    <xf numFmtId="167" fontId="18" fillId="4" borderId="8" xfId="1" applyNumberFormat="1" applyFont="1" applyProtection="1">
      <protection locked="0"/>
    </xf>
    <xf numFmtId="4" fontId="18" fillId="4" borderId="8" xfId="1" applyNumberFormat="1" applyFont="1" applyProtection="1">
      <protection locked="0" hidden="1"/>
    </xf>
    <xf numFmtId="167" fontId="18" fillId="4" borderId="8" xfId="1" applyNumberFormat="1" applyFont="1" applyProtection="1">
      <protection locked="0" hidden="1"/>
    </xf>
    <xf numFmtId="0" fontId="18" fillId="4" borderId="8" xfId="1" applyFont="1" applyProtection="1">
      <protection locked="0"/>
    </xf>
    <xf numFmtId="0" fontId="18" fillId="4" borderId="8" xfId="1" applyNumberFormat="1" applyFont="1" applyAlignment="1" applyProtection="1">
      <alignment horizontal="center"/>
      <protection locked="0" hidden="1"/>
    </xf>
    <xf numFmtId="0" fontId="18" fillId="4" borderId="8" xfId="1" applyFont="1" applyAlignment="1" applyProtection="1">
      <protection locked="0" hidden="1"/>
    </xf>
    <xf numFmtId="14" fontId="18" fillId="4" borderId="8" xfId="1" applyNumberFormat="1" applyFont="1" applyAlignment="1" applyProtection="1">
      <alignment horizontal="center"/>
      <protection locked="0" hidden="1"/>
    </xf>
    <xf numFmtId="3" fontId="18" fillId="4" borderId="24" xfId="1" applyNumberFormat="1" applyFont="1" applyBorder="1" applyAlignment="1" applyProtection="1">
      <alignment horizontal="center" vertical="center"/>
      <protection locked="0" hidden="1"/>
    </xf>
    <xf numFmtId="0" fontId="28" fillId="0" borderId="44" xfId="0" applyFont="1" applyBorder="1" applyAlignment="1">
      <alignment horizontal="center"/>
    </xf>
    <xf numFmtId="3" fontId="18" fillId="5" borderId="43" xfId="2" applyNumberFormat="1" applyFont="1" applyBorder="1" applyAlignment="1" applyProtection="1">
      <alignment horizontal="center" vertical="center"/>
      <protection hidden="1"/>
    </xf>
    <xf numFmtId="4" fontId="18" fillId="4" borderId="42" xfId="1" applyNumberFormat="1" applyFont="1" applyBorder="1" applyAlignment="1" applyProtection="1">
      <alignment horizontal="center" vertical="center"/>
      <protection locked="0"/>
    </xf>
    <xf numFmtId="4" fontId="18" fillId="5" borderId="43" xfId="2" applyNumberFormat="1" applyFont="1" applyBorder="1" applyAlignment="1" applyProtection="1">
      <alignment horizontal="center" vertical="center"/>
      <protection hidden="1"/>
    </xf>
    <xf numFmtId="2" fontId="7" fillId="0" borderId="35" xfId="0" applyNumberFormat="1" applyFont="1" applyBorder="1" applyAlignment="1">
      <alignment horizontal="center" vertical="center" wrapText="1"/>
    </xf>
    <xf numFmtId="3" fontId="18" fillId="5" borderId="45" xfId="2" applyNumberFormat="1" applyFont="1" applyBorder="1" applyAlignment="1" applyProtection="1">
      <alignment horizontal="center" vertical="center"/>
      <protection hidden="1"/>
    </xf>
    <xf numFmtId="37" fontId="7" fillId="0" borderId="33" xfId="0" applyNumberFormat="1" applyFont="1" applyBorder="1" applyAlignment="1">
      <alignment horizontal="center" vertical="center"/>
    </xf>
    <xf numFmtId="0" fontId="1" fillId="0" borderId="41" xfId="0" applyFont="1" applyBorder="1" applyAlignment="1">
      <alignment vertical="center"/>
    </xf>
    <xf numFmtId="0" fontId="1" fillId="0" borderId="46" xfId="0" applyFont="1" applyBorder="1" applyAlignment="1">
      <alignment horizontal="center" vertical="center"/>
    </xf>
    <xf numFmtId="3" fontId="18" fillId="5" borderId="49" xfId="2" applyNumberFormat="1" applyFont="1" applyBorder="1" applyAlignment="1" applyProtection="1">
      <alignment horizontal="center" vertical="center"/>
      <protection hidden="1"/>
    </xf>
    <xf numFmtId="3" fontId="7" fillId="0" borderId="50" xfId="0" applyNumberFormat="1" applyFont="1" applyBorder="1" applyAlignment="1">
      <alignment horizontal="center"/>
    </xf>
    <xf numFmtId="3" fontId="18" fillId="7" borderId="39" xfId="1" applyNumberFormat="1" applyFont="1" applyFill="1" applyBorder="1" applyAlignment="1" applyProtection="1">
      <alignment horizontal="center" vertical="center"/>
    </xf>
    <xf numFmtId="3" fontId="18" fillId="0" borderId="39" xfId="1" applyNumberFormat="1" applyFont="1" applyFill="1" applyBorder="1" applyAlignment="1" applyProtection="1">
      <alignment horizontal="center" vertical="center"/>
    </xf>
    <xf numFmtId="3" fontId="17" fillId="5" borderId="51" xfId="2" applyNumberFormat="1" applyFont="1" applyBorder="1" applyAlignment="1" applyProtection="1">
      <alignment horizontal="center" vertical="center"/>
      <protection hidden="1"/>
    </xf>
    <xf numFmtId="37" fontId="9" fillId="0" borderId="54" xfId="3" applyNumberFormat="1" applyFont="1" applyBorder="1" applyAlignment="1">
      <alignment horizontal="center" vertical="center"/>
    </xf>
    <xf numFmtId="3" fontId="18" fillId="5" borderId="39" xfId="2" applyNumberFormat="1" applyFont="1" applyBorder="1" applyAlignment="1" applyProtection="1">
      <alignment horizontal="center" vertical="center"/>
      <protection hidden="1"/>
    </xf>
    <xf numFmtId="3" fontId="18" fillId="4" borderId="39" xfId="1" applyNumberFormat="1" applyFont="1" applyBorder="1" applyAlignment="1" applyProtection="1">
      <alignment horizontal="center"/>
      <protection locked="0"/>
    </xf>
    <xf numFmtId="0" fontId="29" fillId="0" borderId="0" xfId="0" applyFont="1"/>
    <xf numFmtId="0" fontId="32" fillId="0" borderId="0" xfId="0" applyFont="1" applyAlignment="1">
      <alignment horizontal="center"/>
    </xf>
    <xf numFmtId="0" fontId="32" fillId="0" borderId="0" xfId="0" applyFont="1" applyAlignment="1" applyProtection="1">
      <alignment horizontal="center"/>
      <protection locked="0"/>
    </xf>
    <xf numFmtId="4" fontId="32" fillId="0" borderId="0" xfId="0" applyNumberFormat="1" applyFont="1" applyProtection="1">
      <protection locked="0"/>
    </xf>
    <xf numFmtId="164" fontId="32" fillId="0" borderId="0" xfId="3" applyNumberFormat="1" applyFont="1" applyProtection="1">
      <protection locked="0"/>
    </xf>
    <xf numFmtId="0" fontId="32" fillId="0" borderId="31" xfId="0" applyFont="1" applyBorder="1" applyAlignment="1">
      <alignment horizontal="center"/>
    </xf>
    <xf numFmtId="0" fontId="32" fillId="0" borderId="31" xfId="0" applyFont="1" applyBorder="1" applyAlignment="1" applyProtection="1">
      <alignment horizontal="center"/>
      <protection locked="0"/>
    </xf>
    <xf numFmtId="4" fontId="32" fillId="0" borderId="31" xfId="0" applyNumberFormat="1" applyFont="1" applyBorder="1" applyProtection="1">
      <protection locked="0"/>
    </xf>
    <xf numFmtId="164" fontId="32" fillId="0" borderId="31" xfId="3" applyNumberFormat="1" applyFont="1" applyBorder="1" applyProtection="1">
      <protection locked="0"/>
    </xf>
    <xf numFmtId="0" fontId="31" fillId="0" borderId="0" xfId="0" applyFont="1" applyAlignment="1">
      <alignment horizontal="right"/>
    </xf>
    <xf numFmtId="43" fontId="31" fillId="0" borderId="0" xfId="3" applyFont="1"/>
    <xf numFmtId="164" fontId="31" fillId="0" borderId="0" xfId="3" applyNumberFormat="1" applyFont="1"/>
    <xf numFmtId="0" fontId="20" fillId="0" borderId="0" xfId="0" applyFont="1" applyAlignment="1">
      <alignment vertical="center" wrapText="1"/>
    </xf>
    <xf numFmtId="0" fontId="33" fillId="6" borderId="31" xfId="0" applyFont="1" applyFill="1" applyBorder="1"/>
    <xf numFmtId="0" fontId="33" fillId="6" borderId="31" xfId="0" applyFont="1" applyFill="1" applyBorder="1" applyAlignment="1">
      <alignment horizontal="center"/>
    </xf>
    <xf numFmtId="0" fontId="22" fillId="0" borderId="0" xfId="0" applyFont="1" applyAlignment="1">
      <alignment horizontal="left"/>
    </xf>
    <xf numFmtId="0" fontId="5" fillId="6" borderId="0" xfId="0" applyFont="1" applyFill="1" applyAlignment="1">
      <alignment horizontal="center"/>
    </xf>
    <xf numFmtId="1" fontId="18" fillId="0" borderId="0" xfId="1" applyNumberFormat="1" applyFont="1" applyFill="1" applyBorder="1" applyAlignment="1" applyProtection="1">
      <alignment horizontal="left"/>
      <protection locked="0" hidden="1"/>
    </xf>
    <xf numFmtId="4" fontId="18" fillId="0" borderId="0" xfId="1" applyNumberFormat="1" applyFont="1" applyFill="1" applyBorder="1" applyProtection="1">
      <protection locked="0" hidden="1"/>
    </xf>
    <xf numFmtId="0" fontId="18" fillId="0" borderId="0" xfId="1" applyNumberFormat="1" applyFont="1" applyFill="1" applyBorder="1" applyAlignment="1" applyProtection="1">
      <alignment horizontal="center"/>
      <protection locked="0" hidden="1"/>
    </xf>
    <xf numFmtId="0" fontId="1" fillId="0" borderId="0" xfId="0" applyFont="1" applyAlignment="1" applyProtection="1">
      <alignment horizontal="center"/>
      <protection hidden="1"/>
    </xf>
    <xf numFmtId="169" fontId="18" fillId="5" borderId="55" xfId="2" applyNumberFormat="1" applyFont="1" applyBorder="1" applyProtection="1">
      <protection hidden="1"/>
    </xf>
    <xf numFmtId="169" fontId="17" fillId="5" borderId="9" xfId="2" applyNumberFormat="1" applyFont="1" applyBorder="1" applyProtection="1">
      <protection hidden="1"/>
    </xf>
    <xf numFmtId="167" fontId="18" fillId="4" borderId="0" xfId="1" applyNumberFormat="1" applyFont="1" applyBorder="1" applyProtection="1">
      <protection locked="0"/>
    </xf>
    <xf numFmtId="167" fontId="18" fillId="4" borderId="0" xfId="1" applyNumberFormat="1" applyFont="1" applyBorder="1" applyProtection="1">
      <protection hidden="1"/>
    </xf>
    <xf numFmtId="4" fontId="18" fillId="0" borderId="0" xfId="1" applyNumberFormat="1" applyFont="1" applyFill="1" applyBorder="1" applyProtection="1">
      <protection hidden="1"/>
    </xf>
    <xf numFmtId="1" fontId="0" fillId="0" borderId="0" xfId="0" applyNumberFormat="1" applyProtection="1">
      <protection hidden="1"/>
    </xf>
    <xf numFmtId="1" fontId="18" fillId="0" borderId="0" xfId="1" applyNumberFormat="1" applyFont="1" applyFill="1" applyBorder="1" applyAlignment="1" applyProtection="1">
      <alignment horizontal="left"/>
      <protection hidden="1"/>
    </xf>
    <xf numFmtId="0" fontId="18" fillId="0" borderId="0" xfId="1" applyNumberFormat="1" applyFont="1" applyFill="1" applyBorder="1" applyAlignment="1" applyProtection="1">
      <alignment horizontal="center"/>
      <protection hidden="1"/>
    </xf>
    <xf numFmtId="0" fontId="18" fillId="4" borderId="13" xfId="1" applyFont="1" applyBorder="1" applyAlignment="1" applyProtection="1">
      <alignment horizontal="left" wrapText="1"/>
      <protection locked="0" hidden="1"/>
    </xf>
    <xf numFmtId="0" fontId="18" fillId="4" borderId="14" xfId="1" applyFont="1" applyBorder="1" applyAlignment="1" applyProtection="1">
      <alignment horizontal="left" wrapText="1"/>
      <protection locked="0" hidden="1"/>
    </xf>
    <xf numFmtId="49" fontId="9" fillId="3" borderId="0" xfId="0" applyNumberFormat="1" applyFont="1" applyFill="1" applyAlignment="1">
      <alignment horizontal="center" wrapText="1"/>
    </xf>
    <xf numFmtId="0" fontId="9" fillId="3" borderId="0" xfId="0" applyFont="1" applyFill="1" applyAlignment="1">
      <alignment horizontal="center" wrapText="1"/>
    </xf>
    <xf numFmtId="0" fontId="7" fillId="0" borderId="0" xfId="0" applyFont="1" applyAlignment="1">
      <alignment horizontal="center" wrapText="1"/>
    </xf>
    <xf numFmtId="0" fontId="1" fillId="0" borderId="5" xfId="0" applyFont="1" applyBorder="1" applyAlignment="1" applyProtection="1">
      <alignment horizontal="center"/>
      <protection hidden="1"/>
    </xf>
    <xf numFmtId="43" fontId="19" fillId="0" borderId="0" xfId="3" applyFont="1" applyFill="1" applyAlignment="1">
      <alignment horizontal="center"/>
    </xf>
    <xf numFmtId="49" fontId="18" fillId="4" borderId="13" xfId="1" applyNumberFormat="1" applyFont="1" applyBorder="1" applyAlignment="1" applyProtection="1">
      <alignment horizontal="center"/>
      <protection locked="0" hidden="1"/>
    </xf>
    <xf numFmtId="49" fontId="18" fillId="4" borderId="27" xfId="1" applyNumberFormat="1" applyFont="1" applyBorder="1" applyAlignment="1" applyProtection="1">
      <alignment horizontal="center"/>
      <protection locked="0" hidden="1"/>
    </xf>
    <xf numFmtId="49" fontId="18" fillId="4" borderId="14" xfId="1" applyNumberFormat="1" applyFont="1" applyBorder="1" applyAlignment="1" applyProtection="1">
      <alignment horizontal="center"/>
      <protection locked="0" hidden="1"/>
    </xf>
    <xf numFmtId="4" fontId="18" fillId="4" borderId="8" xfId="1" applyNumberFormat="1" applyFont="1" applyAlignment="1" applyProtection="1">
      <alignment horizontal="right"/>
      <protection locked="0" hidden="1"/>
    </xf>
    <xf numFmtId="0" fontId="16" fillId="4" borderId="0" xfId="1" applyFont="1" applyBorder="1" applyAlignment="1">
      <alignment horizontal="center"/>
    </xf>
    <xf numFmtId="14" fontId="9" fillId="0" borderId="0" xfId="0" applyNumberFormat="1" applyFont="1" applyAlignment="1">
      <alignment horizontal="right"/>
    </xf>
    <xf numFmtId="14" fontId="7" fillId="0" borderId="0" xfId="0" applyNumberFormat="1" applyFont="1" applyAlignment="1">
      <alignment horizontal="right"/>
    </xf>
    <xf numFmtId="0" fontId="5" fillId="6" borderId="2" xfId="0" applyFont="1" applyFill="1" applyBorder="1" applyAlignment="1">
      <alignment horizontal="center"/>
    </xf>
    <xf numFmtId="0" fontId="5" fillId="6" borderId="6" xfId="0" applyFont="1" applyFill="1" applyBorder="1" applyAlignment="1">
      <alignment horizontal="center"/>
    </xf>
    <xf numFmtId="0" fontId="5" fillId="6" borderId="3" xfId="0" applyFont="1" applyFill="1" applyBorder="1" applyAlignment="1">
      <alignment horizontal="center"/>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9" fontId="8" fillId="0" borderId="0" xfId="0" applyNumberFormat="1" applyFont="1" applyAlignment="1">
      <alignment horizontal="center" vertical="center"/>
    </xf>
    <xf numFmtId="9" fontId="7" fillId="0" borderId="0" xfId="0" applyNumberFormat="1" applyFont="1" applyAlignment="1">
      <alignment horizontal="center" vertical="center"/>
    </xf>
    <xf numFmtId="0" fontId="18" fillId="4" borderId="8" xfId="1" applyFont="1" applyAlignment="1" applyProtection="1">
      <alignment horizontal="left"/>
      <protection locked="0" hidden="1"/>
    </xf>
    <xf numFmtId="1" fontId="18" fillId="4" borderId="25" xfId="1" applyNumberFormat="1" applyFont="1" applyBorder="1" applyAlignment="1" applyProtection="1">
      <alignment horizontal="left"/>
      <protection locked="0" hidden="1"/>
    </xf>
    <xf numFmtId="1" fontId="18" fillId="4" borderId="26" xfId="1" applyNumberFormat="1" applyFont="1" applyBorder="1" applyAlignment="1" applyProtection="1">
      <alignment horizontal="left"/>
      <protection locked="0" hidden="1"/>
    </xf>
    <xf numFmtId="9" fontId="9" fillId="0" borderId="0" xfId="0" applyNumberFormat="1" applyFont="1" applyAlignment="1">
      <alignment horizontal="right"/>
    </xf>
    <xf numFmtId="0" fontId="15" fillId="0" borderId="0" xfId="0" applyFont="1" applyAlignment="1">
      <alignment horizontal="left"/>
    </xf>
    <xf numFmtId="0" fontId="7" fillId="3" borderId="22" xfId="0" applyFont="1" applyFill="1" applyBorder="1" applyAlignment="1">
      <alignment horizontal="right"/>
    </xf>
    <xf numFmtId="0" fontId="7" fillId="3" borderId="37" xfId="0" applyFont="1" applyFill="1" applyBorder="1" applyAlignment="1">
      <alignment horizontal="right"/>
    </xf>
    <xf numFmtId="0" fontId="7" fillId="3" borderId="21" xfId="0" applyFont="1" applyFill="1" applyBorder="1" applyAlignment="1">
      <alignment horizontal="right"/>
    </xf>
    <xf numFmtId="0" fontId="7" fillId="3" borderId="5" xfId="0" applyFont="1" applyFill="1" applyBorder="1" applyAlignment="1">
      <alignment horizontal="right"/>
    </xf>
    <xf numFmtId="0" fontId="7" fillId="3" borderId="47" xfId="0" applyFont="1" applyFill="1" applyBorder="1" applyAlignment="1">
      <alignment horizontal="right"/>
    </xf>
    <xf numFmtId="0" fontId="7" fillId="3" borderId="48" xfId="0" applyFont="1" applyFill="1" applyBorder="1" applyAlignment="1">
      <alignment horizontal="right"/>
    </xf>
    <xf numFmtId="0" fontId="9" fillId="3" borderId="40" xfId="0" applyFont="1" applyFill="1" applyBorder="1" applyAlignment="1">
      <alignment horizontal="right"/>
    </xf>
    <xf numFmtId="0" fontId="9" fillId="3" borderId="5" xfId="0" applyFont="1" applyFill="1" applyBorder="1" applyAlignment="1">
      <alignment horizontal="right"/>
    </xf>
    <xf numFmtId="0" fontId="7" fillId="3" borderId="36" xfId="0" applyFont="1" applyFill="1" applyBorder="1" applyAlignment="1">
      <alignment horizontal="right"/>
    </xf>
    <xf numFmtId="0" fontId="21" fillId="0" borderId="0" xfId="0" applyFont="1" applyAlignment="1">
      <alignment horizontal="left" vertical="center" wrapText="1"/>
    </xf>
    <xf numFmtId="0" fontId="22" fillId="0" borderId="0" xfId="0" applyFont="1" applyAlignment="1">
      <alignment horizontal="left"/>
    </xf>
    <xf numFmtId="0" fontId="9" fillId="0" borderId="20" xfId="0" applyFont="1" applyBorder="1" applyAlignment="1">
      <alignment horizontal="center"/>
    </xf>
    <xf numFmtId="4" fontId="7" fillId="0" borderId="2" xfId="0" applyNumberFormat="1" applyFont="1" applyBorder="1" applyAlignment="1">
      <alignment horizontal="right"/>
    </xf>
    <xf numFmtId="4" fontId="7" fillId="0" borderId="6" xfId="0" applyNumberFormat="1" applyFont="1" applyBorder="1" applyAlignment="1">
      <alignment horizontal="right"/>
    </xf>
    <xf numFmtId="4" fontId="7" fillId="0" borderId="3" xfId="0" applyNumberFormat="1" applyFont="1" applyBorder="1" applyAlignment="1">
      <alignment horizontal="right"/>
    </xf>
    <xf numFmtId="0" fontId="11" fillId="0" borderId="2" xfId="0" applyFont="1" applyBorder="1" applyAlignment="1">
      <alignment horizontal="center" vertical="center"/>
    </xf>
    <xf numFmtId="0" fontId="11" fillId="0" borderId="3" xfId="0" applyFont="1" applyBorder="1" applyAlignment="1">
      <alignment horizontal="center" vertical="center"/>
    </xf>
    <xf numFmtId="4" fontId="26" fillId="0" borderId="30" xfId="0" applyNumberFormat="1" applyFont="1" applyBorder="1" applyAlignment="1">
      <alignment horizontal="left" wrapText="1"/>
    </xf>
    <xf numFmtId="4" fontId="26" fillId="0" borderId="0" xfId="0" applyNumberFormat="1" applyFont="1" applyAlignment="1">
      <alignment horizontal="left" wrapText="1"/>
    </xf>
    <xf numFmtId="0" fontId="7" fillId="3" borderId="52" xfId="0" applyFont="1" applyFill="1" applyBorder="1" applyAlignment="1">
      <alignment horizontal="right"/>
    </xf>
    <xf numFmtId="0" fontId="7" fillId="3" borderId="53" xfId="0" applyFont="1" applyFill="1" applyBorder="1" applyAlignment="1">
      <alignment horizontal="right"/>
    </xf>
    <xf numFmtId="0" fontId="7" fillId="3" borderId="42" xfId="0" applyFont="1" applyFill="1" applyBorder="1" applyAlignment="1">
      <alignment horizontal="right"/>
    </xf>
    <xf numFmtId="165" fontId="18" fillId="4" borderId="11" xfId="1" applyNumberFormat="1" applyFont="1" applyBorder="1" applyAlignment="1" applyProtection="1">
      <alignment horizontal="left"/>
      <protection locked="0" hidden="1"/>
    </xf>
    <xf numFmtId="165" fontId="18" fillId="4" borderId="12" xfId="1" applyNumberFormat="1" applyFont="1" applyBorder="1" applyAlignment="1" applyProtection="1">
      <alignment horizontal="left"/>
      <protection locked="0" hidden="1"/>
    </xf>
    <xf numFmtId="165" fontId="7" fillId="0" borderId="1" xfId="0" applyNumberFormat="1" applyFont="1" applyBorder="1" applyAlignment="1">
      <alignment horizontal="right"/>
    </xf>
    <xf numFmtId="167" fontId="6" fillId="6" borderId="2" xfId="0" applyNumberFormat="1" applyFont="1" applyFill="1" applyBorder="1" applyAlignment="1">
      <alignment horizontal="center" vertical="center" wrapText="1"/>
    </xf>
    <xf numFmtId="167" fontId="6" fillId="6" borderId="6" xfId="0" applyNumberFormat="1" applyFont="1" applyFill="1" applyBorder="1" applyAlignment="1">
      <alignment horizontal="center" vertical="center" wrapText="1"/>
    </xf>
    <xf numFmtId="167" fontId="6" fillId="6" borderId="3" xfId="0" applyNumberFormat="1" applyFont="1" applyFill="1" applyBorder="1" applyAlignment="1">
      <alignment horizontal="center" vertical="center" wrapText="1"/>
    </xf>
    <xf numFmtId="167" fontId="6" fillId="6" borderId="18" xfId="0" applyNumberFormat="1" applyFont="1" applyFill="1" applyBorder="1" applyAlignment="1">
      <alignment horizontal="center" vertical="center" wrapText="1"/>
    </xf>
    <xf numFmtId="167" fontId="6" fillId="6" borderId="19" xfId="0" applyNumberFormat="1" applyFont="1" applyFill="1" applyBorder="1" applyAlignment="1">
      <alignment horizontal="center" vertical="center" wrapText="1"/>
    </xf>
    <xf numFmtId="0" fontId="7" fillId="3" borderId="1" xfId="0" applyFont="1" applyFill="1" applyBorder="1" applyAlignment="1">
      <alignment horizontal="center" wrapText="1"/>
    </xf>
    <xf numFmtId="0" fontId="0" fillId="3" borderId="17" xfId="0" applyFill="1" applyBorder="1" applyAlignment="1">
      <alignment horizontal="center" wrapText="1"/>
    </xf>
    <xf numFmtId="0" fontId="0" fillId="3" borderId="16" xfId="0" applyFill="1" applyBorder="1" applyAlignment="1">
      <alignment horizontal="center" wrapText="1"/>
    </xf>
    <xf numFmtId="0" fontId="30" fillId="0" borderId="0" xfId="0" applyFont="1" applyAlignment="1">
      <alignment horizontal="center" vertical="center" wrapText="1"/>
    </xf>
    <xf numFmtId="0" fontId="20" fillId="0" borderId="0" xfId="0" applyFont="1" applyAlignment="1">
      <alignment horizontal="center" vertical="center" wrapText="1"/>
    </xf>
    <xf numFmtId="0" fontId="0" fillId="0" borderId="0" xfId="0" applyAlignment="1">
      <alignment horizontal="center" vertical="top" wrapText="1"/>
    </xf>
    <xf numFmtId="0" fontId="23" fillId="0" borderId="0" xfId="0" applyFont="1" applyAlignment="1">
      <alignment horizontal="left" vertical="top"/>
    </xf>
    <xf numFmtId="0" fontId="0" fillId="0" borderId="0" xfId="0" applyAlignment="1">
      <alignment horizontal="center" vertical="center"/>
    </xf>
    <xf numFmtId="0" fontId="0" fillId="0" borderId="0" xfId="0" applyAlignment="1">
      <alignment horizontal="left" vertical="top"/>
    </xf>
  </cellXfs>
  <cellStyles count="4">
    <cellStyle name="Calculation" xfId="2" builtinId="22"/>
    <cellStyle name="Comma" xfId="3" builtinId="3"/>
    <cellStyle name="Input" xfId="1" builtinId="20"/>
    <cellStyle name="Normal" xfId="0" builtinId="0"/>
  </cellStyles>
  <dxfs count="200">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2F2F2"/>
        </patternFill>
      </fill>
    </dxf>
    <dxf>
      <fill>
        <patternFill>
          <bgColor rgb="FFFF0000"/>
        </patternFill>
      </fill>
    </dxf>
  </dxfs>
  <tableStyles count="0" defaultTableStyle="TableStyleMedium2" defaultPivotStyle="PivotStyleLight16"/>
  <colors>
    <mruColors>
      <color rgb="FF043B56"/>
      <color rgb="FFF7C09B"/>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19047</xdr:colOff>
      <xdr:row>4</xdr:row>
      <xdr:rowOff>57149</xdr:rowOff>
    </xdr:from>
    <xdr:to>
      <xdr:col>18</xdr:col>
      <xdr:colOff>15716</xdr:colOff>
      <xdr:row>5</xdr:row>
      <xdr:rowOff>136200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10" y="914399"/>
          <a:ext cx="14935202" cy="269075"/>
        </a:xfrm>
        <a:prstGeom prst="rect">
          <a:avLst/>
        </a:prstGeom>
      </xdr:spPr>
    </xdr:pic>
    <xdr:clientData/>
  </xdr:twoCellAnchor>
  <xdr:twoCellAnchor editAs="oneCell">
    <xdr:from>
      <xdr:col>1</xdr:col>
      <xdr:colOff>57150</xdr:colOff>
      <xdr:row>0</xdr:row>
      <xdr:rowOff>114299</xdr:rowOff>
    </xdr:from>
    <xdr:to>
      <xdr:col>5</xdr:col>
      <xdr:colOff>168409</xdr:colOff>
      <xdr:row>3</xdr:row>
      <xdr:rowOff>114299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14299"/>
          <a:ext cx="4535622" cy="657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22858</xdr:colOff>
      <xdr:row>4</xdr:row>
      <xdr:rowOff>60958</xdr:rowOff>
    </xdr:from>
    <xdr:to>
      <xdr:col>18</xdr:col>
      <xdr:colOff>16193</xdr:colOff>
      <xdr:row>5</xdr:row>
      <xdr:rowOff>140196</xdr:rowOff>
    </xdr:to>
    <xdr:pic>
      <xdr:nvPicPr>
        <xdr:cNvPr id="2" name="Picture 1">
          <a:extLst>
            <a:ext uri="{FF2B5EF4-FFF2-40B4-BE49-F238E27FC236}">
              <a16:creationId xmlns:a16="http://schemas.microsoft.com/office/drawing/2014/main" id="{1A764F1F-8910-4A9E-8982-7160EA59CD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1" y="918208"/>
          <a:ext cx="14943298" cy="265452"/>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3598E358-38A7-49D0-AC4E-9EE60B1653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22858</xdr:colOff>
      <xdr:row>4</xdr:row>
      <xdr:rowOff>60959</xdr:rowOff>
    </xdr:from>
    <xdr:to>
      <xdr:col>18</xdr:col>
      <xdr:colOff>16193</xdr:colOff>
      <xdr:row>5</xdr:row>
      <xdr:rowOff>140125</xdr:rowOff>
    </xdr:to>
    <xdr:pic>
      <xdr:nvPicPr>
        <xdr:cNvPr id="2" name="Picture 1">
          <a:extLst>
            <a:ext uri="{FF2B5EF4-FFF2-40B4-BE49-F238E27FC236}">
              <a16:creationId xmlns:a16="http://schemas.microsoft.com/office/drawing/2014/main" id="{AD1DC360-68D7-4E03-8784-18EC2DEAAD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1" y="918209"/>
          <a:ext cx="14943298" cy="265380"/>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18E476D3-464D-4291-9373-6B22CF6725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22858</xdr:colOff>
      <xdr:row>4</xdr:row>
      <xdr:rowOff>60957</xdr:rowOff>
    </xdr:from>
    <xdr:to>
      <xdr:col>18</xdr:col>
      <xdr:colOff>35719</xdr:colOff>
      <xdr:row>5</xdr:row>
      <xdr:rowOff>140406</xdr:rowOff>
    </xdr:to>
    <xdr:pic>
      <xdr:nvPicPr>
        <xdr:cNvPr id="2" name="Picture 1">
          <a:extLst>
            <a:ext uri="{FF2B5EF4-FFF2-40B4-BE49-F238E27FC236}">
              <a16:creationId xmlns:a16="http://schemas.microsoft.com/office/drawing/2014/main" id="{3E16B87B-9A66-4F05-8F18-4A520EE08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1" y="918207"/>
          <a:ext cx="14955204" cy="265663"/>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FCE444AC-370D-4694-9E23-98C1242409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22857</xdr:colOff>
      <xdr:row>4</xdr:row>
      <xdr:rowOff>60958</xdr:rowOff>
    </xdr:from>
    <xdr:to>
      <xdr:col>18</xdr:col>
      <xdr:colOff>19525</xdr:colOff>
      <xdr:row>5</xdr:row>
      <xdr:rowOff>139984</xdr:rowOff>
    </xdr:to>
    <xdr:pic>
      <xdr:nvPicPr>
        <xdr:cNvPr id="2" name="Picture 1">
          <a:extLst>
            <a:ext uri="{FF2B5EF4-FFF2-40B4-BE49-F238E27FC236}">
              <a16:creationId xmlns:a16="http://schemas.microsoft.com/office/drawing/2014/main" id="{7548696A-ED6E-4F70-970B-E2F1283EF4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0" y="918208"/>
          <a:ext cx="14931391" cy="265240"/>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0F0F9ACB-B832-4230-B3E7-6CE5CDA54C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22858</xdr:colOff>
      <xdr:row>4</xdr:row>
      <xdr:rowOff>60958</xdr:rowOff>
    </xdr:from>
    <xdr:to>
      <xdr:col>18</xdr:col>
      <xdr:colOff>16192</xdr:colOff>
      <xdr:row>5</xdr:row>
      <xdr:rowOff>136045</xdr:rowOff>
    </xdr:to>
    <xdr:pic>
      <xdr:nvPicPr>
        <xdr:cNvPr id="2" name="Picture 1">
          <a:extLst>
            <a:ext uri="{FF2B5EF4-FFF2-40B4-BE49-F238E27FC236}">
              <a16:creationId xmlns:a16="http://schemas.microsoft.com/office/drawing/2014/main" id="{69F112E7-0237-4DC6-B908-A86F1BD1D8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1" y="918208"/>
          <a:ext cx="14943297" cy="263206"/>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0FE93EA1-B75F-4F30-9E26-9975C49502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19047</xdr:colOff>
      <xdr:row>4</xdr:row>
      <xdr:rowOff>57148</xdr:rowOff>
    </xdr:from>
    <xdr:to>
      <xdr:col>18</xdr:col>
      <xdr:colOff>19525</xdr:colOff>
      <xdr:row>5</xdr:row>
      <xdr:rowOff>140196</xdr:rowOff>
    </xdr:to>
    <xdr:pic>
      <xdr:nvPicPr>
        <xdr:cNvPr id="2" name="Picture 1">
          <a:extLst>
            <a:ext uri="{FF2B5EF4-FFF2-40B4-BE49-F238E27FC236}">
              <a16:creationId xmlns:a16="http://schemas.microsoft.com/office/drawing/2014/main" id="{C52AC90D-D8B2-47AF-9D23-910BBF6BA2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10" y="914398"/>
          <a:ext cx="14935201" cy="269262"/>
        </a:xfrm>
        <a:prstGeom prst="rect">
          <a:avLst/>
        </a:prstGeom>
      </xdr:spPr>
    </xdr:pic>
    <xdr:clientData/>
  </xdr:twoCellAnchor>
  <xdr:twoCellAnchor editAs="oneCell">
    <xdr:from>
      <xdr:col>1</xdr:col>
      <xdr:colOff>57150</xdr:colOff>
      <xdr:row>0</xdr:row>
      <xdr:rowOff>114299</xdr:rowOff>
    </xdr:from>
    <xdr:to>
      <xdr:col>5</xdr:col>
      <xdr:colOff>168409</xdr:colOff>
      <xdr:row>3</xdr:row>
      <xdr:rowOff>114299</xdr:rowOff>
    </xdr:to>
    <xdr:pic>
      <xdr:nvPicPr>
        <xdr:cNvPr id="3" name="Picture 2">
          <a:extLst>
            <a:ext uri="{FF2B5EF4-FFF2-40B4-BE49-F238E27FC236}">
              <a16:creationId xmlns:a16="http://schemas.microsoft.com/office/drawing/2014/main" id="{2A8BA9D9-4E7A-4E42-9256-659BF45159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22859</xdr:colOff>
      <xdr:row>4</xdr:row>
      <xdr:rowOff>60959</xdr:rowOff>
    </xdr:from>
    <xdr:to>
      <xdr:col>18</xdr:col>
      <xdr:colOff>0</xdr:colOff>
      <xdr:row>5</xdr:row>
      <xdr:rowOff>131750</xdr:rowOff>
    </xdr:to>
    <xdr:pic>
      <xdr:nvPicPr>
        <xdr:cNvPr id="2" name="Picture 1">
          <a:extLst>
            <a:ext uri="{FF2B5EF4-FFF2-40B4-BE49-F238E27FC236}">
              <a16:creationId xmlns:a16="http://schemas.microsoft.com/office/drawing/2014/main" id="{ECA04F81-13E2-4F6C-B06F-68B9C03800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 y="918209"/>
          <a:ext cx="14919484" cy="260815"/>
        </a:xfrm>
        <a:prstGeom prst="rect">
          <a:avLst/>
        </a:prstGeom>
      </xdr:spPr>
    </xdr:pic>
    <xdr:clientData/>
  </xdr:twoCellAnchor>
  <xdr:twoCellAnchor editAs="oneCell">
    <xdr:from>
      <xdr:col>1</xdr:col>
      <xdr:colOff>57150</xdr:colOff>
      <xdr:row>0</xdr:row>
      <xdr:rowOff>114299</xdr:rowOff>
    </xdr:from>
    <xdr:to>
      <xdr:col>5</xdr:col>
      <xdr:colOff>168409</xdr:colOff>
      <xdr:row>3</xdr:row>
      <xdr:rowOff>114299</xdr:rowOff>
    </xdr:to>
    <xdr:pic>
      <xdr:nvPicPr>
        <xdr:cNvPr id="3" name="Picture 2">
          <a:extLst>
            <a:ext uri="{FF2B5EF4-FFF2-40B4-BE49-F238E27FC236}">
              <a16:creationId xmlns:a16="http://schemas.microsoft.com/office/drawing/2014/main" id="{5ED8A92E-06CB-4B31-BD64-5DC01A24EB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19049</xdr:colOff>
      <xdr:row>4</xdr:row>
      <xdr:rowOff>57148</xdr:rowOff>
    </xdr:from>
    <xdr:to>
      <xdr:col>18</xdr:col>
      <xdr:colOff>19526</xdr:colOff>
      <xdr:row>5</xdr:row>
      <xdr:rowOff>136310</xdr:rowOff>
    </xdr:to>
    <xdr:pic>
      <xdr:nvPicPr>
        <xdr:cNvPr id="2" name="Picture 1">
          <a:extLst>
            <a:ext uri="{FF2B5EF4-FFF2-40B4-BE49-F238E27FC236}">
              <a16:creationId xmlns:a16="http://schemas.microsoft.com/office/drawing/2014/main" id="{E585E0F3-8780-42A2-827E-BC1B30BF93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12" y="914398"/>
          <a:ext cx="14935200" cy="267281"/>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672E3677-EB20-4EE3-8D3C-92EEE357A3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22859</xdr:colOff>
      <xdr:row>4</xdr:row>
      <xdr:rowOff>60959</xdr:rowOff>
    </xdr:from>
    <xdr:to>
      <xdr:col>18</xdr:col>
      <xdr:colOff>15716</xdr:colOff>
      <xdr:row>5</xdr:row>
      <xdr:rowOff>135768</xdr:rowOff>
    </xdr:to>
    <xdr:pic>
      <xdr:nvPicPr>
        <xdr:cNvPr id="2" name="Picture 1">
          <a:extLst>
            <a:ext uri="{FF2B5EF4-FFF2-40B4-BE49-F238E27FC236}">
              <a16:creationId xmlns:a16="http://schemas.microsoft.com/office/drawing/2014/main" id="{54A080A7-7383-47A1-ADEA-BCB87E7C97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 y="918209"/>
          <a:ext cx="14931390" cy="261023"/>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17035137-7FC9-46AE-8CBD-9B74B3004E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22857</xdr:colOff>
      <xdr:row>4</xdr:row>
      <xdr:rowOff>60957</xdr:rowOff>
    </xdr:from>
    <xdr:to>
      <xdr:col>17</xdr:col>
      <xdr:colOff>635316</xdr:colOff>
      <xdr:row>5</xdr:row>
      <xdr:rowOff>131768</xdr:rowOff>
    </xdr:to>
    <xdr:pic>
      <xdr:nvPicPr>
        <xdr:cNvPr id="2" name="Picture 1">
          <a:extLst>
            <a:ext uri="{FF2B5EF4-FFF2-40B4-BE49-F238E27FC236}">
              <a16:creationId xmlns:a16="http://schemas.microsoft.com/office/drawing/2014/main" id="{86EA3C3C-910C-4B4E-85B1-BE5B22507B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0" y="918207"/>
          <a:ext cx="14907579" cy="260835"/>
        </a:xfrm>
        <a:prstGeom prst="rect">
          <a:avLst/>
        </a:prstGeom>
      </xdr:spPr>
    </xdr:pic>
    <xdr:clientData/>
  </xdr:twoCellAnchor>
  <xdr:twoCellAnchor editAs="oneCell">
    <xdr:from>
      <xdr:col>1</xdr:col>
      <xdr:colOff>57150</xdr:colOff>
      <xdr:row>0</xdr:row>
      <xdr:rowOff>114299</xdr:rowOff>
    </xdr:from>
    <xdr:to>
      <xdr:col>5</xdr:col>
      <xdr:colOff>168409</xdr:colOff>
      <xdr:row>3</xdr:row>
      <xdr:rowOff>114299</xdr:rowOff>
    </xdr:to>
    <xdr:pic>
      <xdr:nvPicPr>
        <xdr:cNvPr id="3" name="Picture 2">
          <a:extLst>
            <a:ext uri="{FF2B5EF4-FFF2-40B4-BE49-F238E27FC236}">
              <a16:creationId xmlns:a16="http://schemas.microsoft.com/office/drawing/2014/main" id="{7A346879-8210-4DC9-91B8-71AB3E5CC4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19046</xdr:colOff>
      <xdr:row>4</xdr:row>
      <xdr:rowOff>60117</xdr:rowOff>
    </xdr:from>
    <xdr:to>
      <xdr:col>18</xdr:col>
      <xdr:colOff>20002</xdr:colOff>
      <xdr:row>5</xdr:row>
      <xdr:rowOff>131614</xdr:rowOff>
    </xdr:to>
    <xdr:pic>
      <xdr:nvPicPr>
        <xdr:cNvPr id="2" name="Picture 1">
          <a:extLst>
            <a:ext uri="{FF2B5EF4-FFF2-40B4-BE49-F238E27FC236}">
              <a16:creationId xmlns:a16="http://schemas.microsoft.com/office/drawing/2014/main" id="{7D14CCB3-F2DC-47B9-90BC-2F466FF90E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09" y="917367"/>
          <a:ext cx="14947109" cy="263426"/>
        </a:xfrm>
        <a:prstGeom prst="rect">
          <a:avLst/>
        </a:prstGeom>
      </xdr:spPr>
    </xdr:pic>
    <xdr:clientData/>
  </xdr:twoCellAnchor>
  <xdr:twoCellAnchor editAs="oneCell">
    <xdr:from>
      <xdr:col>1</xdr:col>
      <xdr:colOff>57150</xdr:colOff>
      <xdr:row>0</xdr:row>
      <xdr:rowOff>114299</xdr:rowOff>
    </xdr:from>
    <xdr:to>
      <xdr:col>5</xdr:col>
      <xdr:colOff>168409</xdr:colOff>
      <xdr:row>3</xdr:row>
      <xdr:rowOff>114299</xdr:rowOff>
    </xdr:to>
    <xdr:pic>
      <xdr:nvPicPr>
        <xdr:cNvPr id="3" name="Picture 2">
          <a:extLst>
            <a:ext uri="{FF2B5EF4-FFF2-40B4-BE49-F238E27FC236}">
              <a16:creationId xmlns:a16="http://schemas.microsoft.com/office/drawing/2014/main" id="{656043FE-D657-40E1-A4F0-57D2B6F09D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22859</xdr:colOff>
      <xdr:row>4</xdr:row>
      <xdr:rowOff>60959</xdr:rowOff>
    </xdr:from>
    <xdr:to>
      <xdr:col>18</xdr:col>
      <xdr:colOff>19526</xdr:colOff>
      <xdr:row>5</xdr:row>
      <xdr:rowOff>131958</xdr:rowOff>
    </xdr:to>
    <xdr:pic>
      <xdr:nvPicPr>
        <xdr:cNvPr id="2" name="Picture 1">
          <a:extLst>
            <a:ext uri="{FF2B5EF4-FFF2-40B4-BE49-F238E27FC236}">
              <a16:creationId xmlns:a16="http://schemas.microsoft.com/office/drawing/2014/main" id="{4FAC011C-52C4-43A3-A992-11C6E80E6E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 y="918209"/>
          <a:ext cx="14931390" cy="261023"/>
        </a:xfrm>
        <a:prstGeom prst="rect">
          <a:avLst/>
        </a:prstGeom>
      </xdr:spPr>
    </xdr:pic>
    <xdr:clientData/>
  </xdr:twoCellAnchor>
  <xdr:twoCellAnchor editAs="oneCell">
    <xdr:from>
      <xdr:col>1</xdr:col>
      <xdr:colOff>57150</xdr:colOff>
      <xdr:row>0</xdr:row>
      <xdr:rowOff>114299</xdr:rowOff>
    </xdr:from>
    <xdr:to>
      <xdr:col>5</xdr:col>
      <xdr:colOff>168409</xdr:colOff>
      <xdr:row>3</xdr:row>
      <xdr:rowOff>114299</xdr:rowOff>
    </xdr:to>
    <xdr:pic>
      <xdr:nvPicPr>
        <xdr:cNvPr id="3" name="Picture 2">
          <a:extLst>
            <a:ext uri="{FF2B5EF4-FFF2-40B4-BE49-F238E27FC236}">
              <a16:creationId xmlns:a16="http://schemas.microsoft.com/office/drawing/2014/main" id="{23A2AB49-C971-49CC-B08A-E6C0DD2C56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3</xdr:row>
      <xdr:rowOff>28456</xdr:rowOff>
    </xdr:from>
    <xdr:to>
      <xdr:col>5</xdr:col>
      <xdr:colOff>0</xdr:colOff>
      <xdr:row>4</xdr:row>
      <xdr:rowOff>66528</xdr:rowOff>
    </xdr:to>
    <xdr:pic>
      <xdr:nvPicPr>
        <xdr:cNvPr id="3" name="Picture 2">
          <a:extLst>
            <a:ext uri="{FF2B5EF4-FFF2-40B4-BE49-F238E27FC236}">
              <a16:creationId xmlns:a16="http://schemas.microsoft.com/office/drawing/2014/main" id="{DC9DE208-1EA9-447E-9281-1CA69D9E11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68206"/>
          <a:ext cx="8974667" cy="205712"/>
        </a:xfrm>
        <a:prstGeom prst="rect">
          <a:avLst/>
        </a:prstGeom>
      </xdr:spPr>
    </xdr:pic>
    <xdr:clientData/>
  </xdr:twoCellAnchor>
  <xdr:twoCellAnchor editAs="oneCell">
    <xdr:from>
      <xdr:col>0</xdr:col>
      <xdr:colOff>0</xdr:colOff>
      <xdr:row>0</xdr:row>
      <xdr:rowOff>0</xdr:rowOff>
    </xdr:from>
    <xdr:to>
      <xdr:col>2</xdr:col>
      <xdr:colOff>228600</xdr:colOff>
      <xdr:row>2</xdr:row>
      <xdr:rowOff>83297</xdr:rowOff>
    </xdr:to>
    <xdr:pic>
      <xdr:nvPicPr>
        <xdr:cNvPr id="4" name="Picture 3">
          <a:extLst>
            <a:ext uri="{FF2B5EF4-FFF2-40B4-BE49-F238E27FC236}">
              <a16:creationId xmlns:a16="http://schemas.microsoft.com/office/drawing/2014/main" id="{CF3C3D34-D225-4A6C-ABFA-706DE3857B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361267" cy="455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22859</xdr:colOff>
      <xdr:row>4</xdr:row>
      <xdr:rowOff>60959</xdr:rowOff>
    </xdr:from>
    <xdr:to>
      <xdr:col>18</xdr:col>
      <xdr:colOff>0</xdr:colOff>
      <xdr:row>5</xdr:row>
      <xdr:rowOff>139607</xdr:rowOff>
    </xdr:to>
    <xdr:pic>
      <xdr:nvPicPr>
        <xdr:cNvPr id="2" name="Picture 1">
          <a:extLst>
            <a:ext uri="{FF2B5EF4-FFF2-40B4-BE49-F238E27FC236}">
              <a16:creationId xmlns:a16="http://schemas.microsoft.com/office/drawing/2014/main" id="{16138D7E-C26D-4EED-9C6F-3651707DC7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 y="918209"/>
          <a:ext cx="14919484" cy="264862"/>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EDB74789-B366-434B-B92F-A68EF9A934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22859</xdr:colOff>
      <xdr:row>4</xdr:row>
      <xdr:rowOff>47422</xdr:rowOff>
    </xdr:from>
    <xdr:to>
      <xdr:col>18</xdr:col>
      <xdr:colOff>19526</xdr:colOff>
      <xdr:row>5</xdr:row>
      <xdr:rowOff>136100</xdr:rowOff>
    </xdr:to>
    <xdr:pic>
      <xdr:nvPicPr>
        <xdr:cNvPr id="2" name="Picture 1">
          <a:extLst>
            <a:ext uri="{FF2B5EF4-FFF2-40B4-BE49-F238E27FC236}">
              <a16:creationId xmlns:a16="http://schemas.microsoft.com/office/drawing/2014/main" id="{46765CEA-E06A-4B26-A472-DC6C754B62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 y="904672"/>
          <a:ext cx="14931390" cy="272987"/>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43F02796-7F4C-4934-AC0C-7994B37F5E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22857</xdr:colOff>
      <xdr:row>4</xdr:row>
      <xdr:rowOff>60958</xdr:rowOff>
    </xdr:from>
    <xdr:to>
      <xdr:col>18</xdr:col>
      <xdr:colOff>19525</xdr:colOff>
      <xdr:row>5</xdr:row>
      <xdr:rowOff>139984</xdr:rowOff>
    </xdr:to>
    <xdr:pic>
      <xdr:nvPicPr>
        <xdr:cNvPr id="2" name="Picture 1">
          <a:extLst>
            <a:ext uri="{FF2B5EF4-FFF2-40B4-BE49-F238E27FC236}">
              <a16:creationId xmlns:a16="http://schemas.microsoft.com/office/drawing/2014/main" id="{1003EF42-A79C-45C0-8A85-B2F3091858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0" y="918208"/>
          <a:ext cx="14931391" cy="265240"/>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8A2E2CBE-D454-4564-B409-83A83E430A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22859</xdr:colOff>
      <xdr:row>4</xdr:row>
      <xdr:rowOff>60957</xdr:rowOff>
    </xdr:from>
    <xdr:to>
      <xdr:col>18</xdr:col>
      <xdr:colOff>16193</xdr:colOff>
      <xdr:row>5</xdr:row>
      <xdr:rowOff>140134</xdr:rowOff>
    </xdr:to>
    <xdr:pic>
      <xdr:nvPicPr>
        <xdr:cNvPr id="2" name="Picture 1">
          <a:extLst>
            <a:ext uri="{FF2B5EF4-FFF2-40B4-BE49-F238E27FC236}">
              <a16:creationId xmlns:a16="http://schemas.microsoft.com/office/drawing/2014/main" id="{DF758476-9DED-443F-BA05-4F2EFF871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 y="918207"/>
          <a:ext cx="14943297" cy="265391"/>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D5F41BEE-D9F0-49C4-9D0D-6049157A36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22857</xdr:colOff>
      <xdr:row>4</xdr:row>
      <xdr:rowOff>60958</xdr:rowOff>
    </xdr:from>
    <xdr:to>
      <xdr:col>18</xdr:col>
      <xdr:colOff>19525</xdr:colOff>
      <xdr:row>5</xdr:row>
      <xdr:rowOff>139984</xdr:rowOff>
    </xdr:to>
    <xdr:pic>
      <xdr:nvPicPr>
        <xdr:cNvPr id="2" name="Picture 1">
          <a:extLst>
            <a:ext uri="{FF2B5EF4-FFF2-40B4-BE49-F238E27FC236}">
              <a16:creationId xmlns:a16="http://schemas.microsoft.com/office/drawing/2014/main" id="{1BC3F6EE-DA40-4A75-A672-669CFB0B81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0" y="918208"/>
          <a:ext cx="14931391" cy="265240"/>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4B1B57D6-15FE-41E9-B3CC-AD72149BCA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22859</xdr:colOff>
      <xdr:row>4</xdr:row>
      <xdr:rowOff>60959</xdr:rowOff>
    </xdr:from>
    <xdr:to>
      <xdr:col>18</xdr:col>
      <xdr:colOff>19526</xdr:colOff>
      <xdr:row>5</xdr:row>
      <xdr:rowOff>139756</xdr:rowOff>
    </xdr:to>
    <xdr:pic>
      <xdr:nvPicPr>
        <xdr:cNvPr id="2" name="Picture 1">
          <a:extLst>
            <a:ext uri="{FF2B5EF4-FFF2-40B4-BE49-F238E27FC236}">
              <a16:creationId xmlns:a16="http://schemas.microsoft.com/office/drawing/2014/main" id="{68E83074-AAE6-4ABE-96EF-F355BFFD96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 y="918209"/>
          <a:ext cx="14931390" cy="265011"/>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E037D5BC-E622-44D6-B6BF-00ACCC02C2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22859</xdr:colOff>
      <xdr:row>4</xdr:row>
      <xdr:rowOff>60958</xdr:rowOff>
    </xdr:from>
    <xdr:to>
      <xdr:col>18</xdr:col>
      <xdr:colOff>19526</xdr:colOff>
      <xdr:row>5</xdr:row>
      <xdr:rowOff>139924</xdr:rowOff>
    </xdr:to>
    <xdr:pic>
      <xdr:nvPicPr>
        <xdr:cNvPr id="2" name="Picture 1">
          <a:extLst>
            <a:ext uri="{FF2B5EF4-FFF2-40B4-BE49-F238E27FC236}">
              <a16:creationId xmlns:a16="http://schemas.microsoft.com/office/drawing/2014/main" id="{D6BAB130-63B5-4EDD-B5CB-4A3B0EB91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 y="918208"/>
          <a:ext cx="14931390" cy="265180"/>
        </a:xfrm>
        <a:prstGeom prst="rect">
          <a:avLst/>
        </a:prstGeom>
      </xdr:spPr>
    </xdr:pic>
    <xdr:clientData/>
  </xdr:twoCellAnchor>
  <xdr:twoCellAnchor editAs="oneCell">
    <xdr:from>
      <xdr:col>1</xdr:col>
      <xdr:colOff>57150</xdr:colOff>
      <xdr:row>0</xdr:row>
      <xdr:rowOff>114299</xdr:rowOff>
    </xdr:from>
    <xdr:to>
      <xdr:col>5</xdr:col>
      <xdr:colOff>172219</xdr:colOff>
      <xdr:row>3</xdr:row>
      <xdr:rowOff>114299</xdr:rowOff>
    </xdr:to>
    <xdr:pic>
      <xdr:nvPicPr>
        <xdr:cNvPr id="3" name="Picture 2">
          <a:extLst>
            <a:ext uri="{FF2B5EF4-FFF2-40B4-BE49-F238E27FC236}">
              <a16:creationId xmlns:a16="http://schemas.microsoft.com/office/drawing/2014/main" id="{BBD91569-CD28-427B-A7C1-2FEFD98D4A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114299"/>
          <a:ext cx="4639444" cy="6286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6F271-B198-41FB-AC0D-43A51BA3AA8C}">
  <sheetPr codeName="Sheet1">
    <pageSetUpPr fitToPage="1"/>
  </sheetPr>
  <dimension ref="B1:R57"/>
  <sheetViews>
    <sheetView showGridLines="0" tabSelected="1" zoomScale="80" zoomScaleNormal="80" workbookViewId="0">
      <selection activeCell="C9" sqref="C9:E9"/>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2"/>
    </row>
    <row r="2" spans="2:18" ht="17.25" customHeight="1" x14ac:dyDescent="0.3">
      <c r="C2" s="5"/>
      <c r="D2" s="3"/>
      <c r="E2" s="6"/>
      <c r="G2" s="2"/>
      <c r="H2" s="2"/>
      <c r="I2" s="2"/>
      <c r="J2" s="2"/>
      <c r="K2" s="2"/>
      <c r="L2" s="2"/>
      <c r="R2" s="2"/>
    </row>
    <row r="3" spans="2:18" ht="17.25" customHeight="1" x14ac:dyDescent="0.3">
      <c r="C3" s="5"/>
      <c r="D3" s="3"/>
      <c r="E3" s="6"/>
      <c r="G3" s="2"/>
      <c r="H3" s="2"/>
      <c r="I3" s="2"/>
      <c r="J3" s="2"/>
      <c r="K3" s="2"/>
      <c r="L3" s="2"/>
      <c r="R3" s="2"/>
    </row>
    <row r="4" spans="2:18" ht="17.25" customHeight="1" x14ac:dyDescent="0.3">
      <c r="C4" s="5"/>
      <c r="D4" s="3"/>
      <c r="E4" s="6"/>
      <c r="G4" s="2"/>
      <c r="H4" s="2"/>
      <c r="I4" s="2"/>
      <c r="J4" s="2"/>
      <c r="K4" s="2"/>
      <c r="L4" s="2"/>
      <c r="R4" s="2"/>
    </row>
    <row r="5" spans="2:18" x14ac:dyDescent="0.3">
      <c r="C5" s="5"/>
      <c r="D5" s="3"/>
      <c r="E5" s="6"/>
      <c r="G5" s="2"/>
      <c r="H5" s="2"/>
      <c r="I5" s="2"/>
      <c r="J5" s="2"/>
      <c r="K5" s="2"/>
      <c r="L5" s="2"/>
      <c r="N5" s="6"/>
      <c r="R5" s="2"/>
    </row>
    <row r="6" spans="2:18" x14ac:dyDescent="0.3">
      <c r="C6" s="5"/>
      <c r="D6" s="3"/>
      <c r="E6" s="6"/>
      <c r="G6" s="2"/>
      <c r="H6" s="2"/>
      <c r="I6" s="2"/>
      <c r="J6" s="2"/>
      <c r="K6" s="2"/>
      <c r="L6" s="2"/>
      <c r="N6" s="6"/>
      <c r="R6" s="2"/>
    </row>
    <row r="7" spans="2:18" x14ac:dyDescent="0.3">
      <c r="B7" s="142" t="s">
        <v>28</v>
      </c>
      <c r="C7" s="142"/>
      <c r="D7" s="142"/>
      <c r="E7" s="142"/>
      <c r="F7" s="142"/>
      <c r="G7" s="142"/>
      <c r="H7" s="142"/>
      <c r="I7" s="142"/>
      <c r="J7" s="142"/>
      <c r="K7" s="142"/>
      <c r="L7" s="142"/>
      <c r="M7" s="142"/>
      <c r="N7" s="142"/>
      <c r="O7" s="142"/>
      <c r="Q7" s="9">
        <f>O10-66</f>
        <v>45545</v>
      </c>
      <c r="R7" s="125"/>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1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0"/>
    </row>
    <row r="11" spans="2:18" x14ac:dyDescent="0.3">
      <c r="B11" s="22" t="s">
        <v>31</v>
      </c>
      <c r="C11" s="138"/>
      <c r="D11" s="139"/>
      <c r="E11" s="140"/>
      <c r="F11" s="143" t="s">
        <v>34</v>
      </c>
      <c r="G11" s="144"/>
      <c r="H11" s="81"/>
      <c r="I11" s="121"/>
      <c r="J11" s="23"/>
      <c r="N11" s="33" t="s">
        <v>18</v>
      </c>
      <c r="O11" s="84"/>
      <c r="R11" s="121"/>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IFERROR((F16/F$35)*$C$10,0)</f>
        <v>0</v>
      </c>
      <c r="K16" s="131"/>
      <c r="L16" s="132"/>
      <c r="M16" s="78"/>
      <c r="N16" s="79"/>
      <c r="O16" s="37" t="str">
        <f t="shared" si="2"/>
        <v/>
      </c>
      <c r="R16" s="123">
        <f t="shared" ref="R16:R34" si="3">IFERROR((O16/O$35)*$H$10,0)</f>
        <v>0</v>
      </c>
    </row>
    <row r="17" spans="2:18" x14ac:dyDescent="0.3">
      <c r="B17" s="80"/>
      <c r="C17" s="75"/>
      <c r="D17" s="76"/>
      <c r="E17" s="77"/>
      <c r="F17" s="40" t="str">
        <f t="shared" si="0"/>
        <v/>
      </c>
      <c r="G17" s="47">
        <f>IFERROR(IF(C17="",0,$O$10-VLOOKUP($O$10,'Data Validations'!$E$15:$F$34,2,0)-C17),"")</f>
        <v>0</v>
      </c>
      <c r="H17" s="47">
        <f t="shared" si="1"/>
        <v>0</v>
      </c>
      <c r="I17" s="123">
        <f>IFERROR((F17/F$35)*$C$10,0)</f>
        <v>0</v>
      </c>
      <c r="K17" s="131"/>
      <c r="L17" s="132"/>
      <c r="M17" s="78"/>
      <c r="N17" s="79"/>
      <c r="O17" s="37" t="str">
        <f t="shared" si="2"/>
        <v/>
      </c>
      <c r="R17" s="123">
        <f t="shared" si="3"/>
        <v>0</v>
      </c>
    </row>
    <row r="18" spans="2:18" x14ac:dyDescent="0.3">
      <c r="B18" s="80"/>
      <c r="C18" s="75"/>
      <c r="D18" s="76"/>
      <c r="E18" s="77"/>
      <c r="F18" s="40" t="str">
        <f t="shared" si="0"/>
        <v/>
      </c>
      <c r="G18" s="47">
        <f>IFERROR(IF(C18="",0,$O$10-VLOOKUP($O$10,'Data Validations'!$E$15:$F$34,2,0)-C18),"")</f>
        <v>0</v>
      </c>
      <c r="H18" s="47">
        <f t="shared" si="1"/>
        <v>0</v>
      </c>
      <c r="I18" s="123">
        <f t="shared" ref="I18:I34" si="4">IFERROR((F18/F$35)*$C$10,0)</f>
        <v>0</v>
      </c>
      <c r="K18" s="131"/>
      <c r="L18" s="132"/>
      <c r="M18" s="78"/>
      <c r="N18" s="79"/>
      <c r="O18" s="37" t="str">
        <f t="shared" si="2"/>
        <v/>
      </c>
      <c r="R18" s="123">
        <f t="shared" si="3"/>
        <v>0</v>
      </c>
    </row>
    <row r="19" spans="2:18" x14ac:dyDescent="0.3">
      <c r="B19" s="80"/>
      <c r="C19" s="75"/>
      <c r="D19" s="76"/>
      <c r="E19" s="77"/>
      <c r="F19" s="40" t="str">
        <f t="shared" si="0"/>
        <v/>
      </c>
      <c r="G19" s="47">
        <f>IFERROR(IF(C19="",0,$O$10-VLOOKUP($O$10,'Data Validations'!$E$15:$F$34,2,0)-C19),"")</f>
        <v>0</v>
      </c>
      <c r="H19" s="47">
        <f t="shared" si="1"/>
        <v>0</v>
      </c>
      <c r="I19" s="123">
        <f t="shared" si="4"/>
        <v>0</v>
      </c>
      <c r="K19" s="131"/>
      <c r="L19" s="132"/>
      <c r="M19" s="78"/>
      <c r="N19" s="79"/>
      <c r="O19" s="37" t="str">
        <f t="shared" si="2"/>
        <v/>
      </c>
      <c r="R19" s="123">
        <f t="shared" si="3"/>
        <v>0</v>
      </c>
    </row>
    <row r="20" spans="2:18" x14ac:dyDescent="0.3">
      <c r="B20" s="80"/>
      <c r="C20" s="75"/>
      <c r="D20" s="76"/>
      <c r="E20" s="77"/>
      <c r="F20" s="40" t="str">
        <f t="shared" si="0"/>
        <v/>
      </c>
      <c r="G20" s="47">
        <f>IFERROR(IF(C20="",0,$O$10-VLOOKUP($O$10,'Data Validations'!$E$15:$F$34,2,0)-C20),"")</f>
        <v>0</v>
      </c>
      <c r="H20" s="47">
        <f t="shared" si="1"/>
        <v>0</v>
      </c>
      <c r="I20" s="123">
        <f t="shared" si="4"/>
        <v>0</v>
      </c>
      <c r="K20" s="131"/>
      <c r="L20" s="132"/>
      <c r="M20" s="78"/>
      <c r="N20" s="79"/>
      <c r="O20" s="37" t="str">
        <f t="shared" si="2"/>
        <v/>
      </c>
      <c r="R20" s="123">
        <f t="shared" si="3"/>
        <v>0</v>
      </c>
    </row>
    <row r="21" spans="2:18" x14ac:dyDescent="0.3">
      <c r="B21" s="80"/>
      <c r="C21" s="75"/>
      <c r="D21" s="76"/>
      <c r="E21" s="77"/>
      <c r="F21" s="40" t="str">
        <f t="shared" si="0"/>
        <v/>
      </c>
      <c r="G21" s="47">
        <f>IFERROR(IF(C21="",0,$O$10-VLOOKUP($O$10,'Data Validations'!$E$15:$F$34,2,0)-C21),"")</f>
        <v>0</v>
      </c>
      <c r="H21" s="47">
        <f t="shared" si="1"/>
        <v>0</v>
      </c>
      <c r="I21" s="123">
        <f t="shared" si="4"/>
        <v>0</v>
      </c>
      <c r="K21" s="131"/>
      <c r="L21" s="132"/>
      <c r="M21" s="78"/>
      <c r="N21" s="79"/>
      <c r="O21" s="37" t="str">
        <f t="shared" si="2"/>
        <v/>
      </c>
      <c r="R21" s="123">
        <f t="shared" si="3"/>
        <v>0</v>
      </c>
    </row>
    <row r="22" spans="2:18" x14ac:dyDescent="0.3">
      <c r="B22" s="80"/>
      <c r="C22" s="75"/>
      <c r="D22" s="76"/>
      <c r="E22" s="77"/>
      <c r="F22" s="40" t="str">
        <f t="shared" si="0"/>
        <v/>
      </c>
      <c r="G22" s="47">
        <f>IFERROR(IF(C22="",0,$O$10-VLOOKUP($O$10,'Data Validations'!$E$15:$F$34,2,0)-C22),"")</f>
        <v>0</v>
      </c>
      <c r="H22" s="47">
        <f t="shared" si="1"/>
        <v>0</v>
      </c>
      <c r="I22" s="123">
        <f t="shared" si="4"/>
        <v>0</v>
      </c>
      <c r="K22" s="131"/>
      <c r="L22" s="132"/>
      <c r="M22" s="78"/>
      <c r="N22" s="79"/>
      <c r="O22" s="37" t="str">
        <f t="shared" si="2"/>
        <v/>
      </c>
      <c r="R22" s="123">
        <f t="shared" si="3"/>
        <v>0</v>
      </c>
    </row>
    <row r="23" spans="2:18" x14ac:dyDescent="0.3">
      <c r="B23" s="80"/>
      <c r="C23" s="75"/>
      <c r="D23" s="76"/>
      <c r="E23" s="77"/>
      <c r="F23" s="40" t="str">
        <f t="shared" si="0"/>
        <v/>
      </c>
      <c r="G23" s="47">
        <f>IFERROR(IF(C23="",0,$O$10-VLOOKUP($O$10,'Data Validations'!$E$15:$F$34,2,0)-C23),"")</f>
        <v>0</v>
      </c>
      <c r="H23" s="47">
        <f t="shared" si="1"/>
        <v>0</v>
      </c>
      <c r="I23" s="123">
        <f t="shared" si="4"/>
        <v>0</v>
      </c>
      <c r="K23" s="131"/>
      <c r="L23" s="132"/>
      <c r="M23" s="78"/>
      <c r="N23" s="79"/>
      <c r="O23" s="37" t="str">
        <f t="shared" si="2"/>
        <v/>
      </c>
      <c r="R23" s="123">
        <f t="shared" si="3"/>
        <v>0</v>
      </c>
    </row>
    <row r="24" spans="2:18" x14ac:dyDescent="0.3">
      <c r="B24" s="80"/>
      <c r="C24" s="75"/>
      <c r="D24" s="76"/>
      <c r="E24" s="77"/>
      <c r="F24" s="40" t="str">
        <f t="shared" si="0"/>
        <v/>
      </c>
      <c r="G24" s="47">
        <f>IFERROR(IF(C24="",0,$O$10-VLOOKUP($O$10,'Data Validations'!$E$15:$F$34,2,0)-C24),"")</f>
        <v>0</v>
      </c>
      <c r="H24" s="47">
        <f t="shared" si="1"/>
        <v>0</v>
      </c>
      <c r="I24" s="123">
        <f t="shared" si="4"/>
        <v>0</v>
      </c>
      <c r="K24" s="131"/>
      <c r="L24" s="132"/>
      <c r="M24" s="78"/>
      <c r="N24" s="79"/>
      <c r="O24" s="37" t="str">
        <f t="shared" si="2"/>
        <v/>
      </c>
      <c r="R24" s="123">
        <f t="shared" si="3"/>
        <v>0</v>
      </c>
    </row>
    <row r="25" spans="2:18" x14ac:dyDescent="0.3">
      <c r="B25" s="80"/>
      <c r="C25" s="75"/>
      <c r="D25" s="76"/>
      <c r="E25" s="77"/>
      <c r="F25" s="40" t="str">
        <f t="shared" si="0"/>
        <v/>
      </c>
      <c r="G25" s="47">
        <f>IFERROR(IF(C25="",0,$O$10-VLOOKUP($O$10,'Data Validations'!$E$15:$F$34,2,0)-C25),"")</f>
        <v>0</v>
      </c>
      <c r="H25" s="47">
        <f t="shared" si="1"/>
        <v>0</v>
      </c>
      <c r="I25" s="123">
        <f t="shared" si="4"/>
        <v>0</v>
      </c>
      <c r="K25" s="131"/>
      <c r="L25" s="132"/>
      <c r="M25" s="78"/>
      <c r="N25" s="79"/>
      <c r="O25" s="37" t="str">
        <f t="shared" si="2"/>
        <v/>
      </c>
      <c r="R25" s="123">
        <f t="shared" si="3"/>
        <v>0</v>
      </c>
    </row>
    <row r="26" spans="2:18" x14ac:dyDescent="0.3">
      <c r="B26" s="80"/>
      <c r="C26" s="75"/>
      <c r="D26" s="76"/>
      <c r="E26" s="77"/>
      <c r="F26" s="40" t="str">
        <f t="shared" si="0"/>
        <v/>
      </c>
      <c r="G26" s="47">
        <f>IFERROR(IF(C26="",0,$O$10-VLOOKUP($O$10,'Data Validations'!$E$15:$F$34,2,0)-C26),"")</f>
        <v>0</v>
      </c>
      <c r="H26" s="47">
        <f t="shared" si="1"/>
        <v>0</v>
      </c>
      <c r="I26" s="123">
        <f t="shared" si="4"/>
        <v>0</v>
      </c>
      <c r="K26" s="131"/>
      <c r="L26" s="132"/>
      <c r="M26" s="78"/>
      <c r="N26" s="79"/>
      <c r="O26" s="37" t="str">
        <f t="shared" si="2"/>
        <v/>
      </c>
      <c r="R26" s="123">
        <f t="shared" si="3"/>
        <v>0</v>
      </c>
    </row>
    <row r="27" spans="2:18" x14ac:dyDescent="0.3">
      <c r="B27" s="80"/>
      <c r="C27" s="75"/>
      <c r="D27" s="76"/>
      <c r="E27" s="77"/>
      <c r="F27" s="40" t="str">
        <f t="shared" si="0"/>
        <v/>
      </c>
      <c r="G27" s="47">
        <f>IFERROR(IF(C27="",0,$O$10-VLOOKUP($O$10,'Data Validations'!$E$15:$F$34,2,0)-C27),"")</f>
        <v>0</v>
      </c>
      <c r="H27" s="47">
        <f t="shared" si="1"/>
        <v>0</v>
      </c>
      <c r="I27" s="123">
        <f t="shared" si="4"/>
        <v>0</v>
      </c>
      <c r="K27" s="131"/>
      <c r="L27" s="132"/>
      <c r="M27" s="78"/>
      <c r="N27" s="79"/>
      <c r="O27" s="37" t="str">
        <f t="shared" si="2"/>
        <v/>
      </c>
      <c r="R27" s="123">
        <f t="shared" si="3"/>
        <v>0</v>
      </c>
    </row>
    <row r="28" spans="2:18" x14ac:dyDescent="0.3">
      <c r="B28" s="80"/>
      <c r="C28" s="75"/>
      <c r="D28" s="76"/>
      <c r="E28" s="77"/>
      <c r="F28" s="40" t="str">
        <f t="shared" si="0"/>
        <v/>
      </c>
      <c r="G28" s="47">
        <f>IFERROR(IF(C28="",0,$O$10-VLOOKUP($O$10,'Data Validations'!$E$15:$F$34,2,0)-C28),"")</f>
        <v>0</v>
      </c>
      <c r="H28" s="47">
        <f t="shared" si="1"/>
        <v>0</v>
      </c>
      <c r="I28" s="123">
        <f t="shared" si="4"/>
        <v>0</v>
      </c>
      <c r="K28" s="131"/>
      <c r="L28" s="132"/>
      <c r="M28" s="78"/>
      <c r="N28" s="79"/>
      <c r="O28" s="37" t="str">
        <f t="shared" si="2"/>
        <v/>
      </c>
      <c r="R28" s="123">
        <f t="shared" si="3"/>
        <v>0</v>
      </c>
    </row>
    <row r="29" spans="2:18" x14ac:dyDescent="0.3">
      <c r="B29" s="80"/>
      <c r="C29" s="75"/>
      <c r="D29" s="76"/>
      <c r="E29" s="77"/>
      <c r="F29" s="40" t="str">
        <f t="shared" si="0"/>
        <v/>
      </c>
      <c r="G29" s="47">
        <f>IFERROR(IF(C29="",0,$O$10-VLOOKUP($O$10,'Data Validations'!$E$15:$F$34,2,0)-C29),"")</f>
        <v>0</v>
      </c>
      <c r="H29" s="47">
        <f t="shared" si="1"/>
        <v>0</v>
      </c>
      <c r="I29" s="123">
        <f t="shared" si="4"/>
        <v>0</v>
      </c>
      <c r="K29" s="131"/>
      <c r="L29" s="132"/>
      <c r="M29" s="78"/>
      <c r="N29" s="79"/>
      <c r="O29" s="37" t="str">
        <f t="shared" si="2"/>
        <v/>
      </c>
      <c r="R29" s="123">
        <f t="shared" si="3"/>
        <v>0</v>
      </c>
    </row>
    <row r="30" spans="2:18" x14ac:dyDescent="0.3">
      <c r="B30" s="80"/>
      <c r="C30" s="75"/>
      <c r="D30" s="76"/>
      <c r="E30" s="77"/>
      <c r="F30" s="40" t="str">
        <f t="shared" si="0"/>
        <v/>
      </c>
      <c r="G30" s="47">
        <f>IFERROR(IF(C30="",0,$O$10-VLOOKUP($O$10,'Data Validations'!$E$15:$F$34,2,0)-C30),"")</f>
        <v>0</v>
      </c>
      <c r="H30" s="47">
        <f t="shared" si="1"/>
        <v>0</v>
      </c>
      <c r="I30" s="123">
        <f t="shared" si="4"/>
        <v>0</v>
      </c>
      <c r="K30" s="131"/>
      <c r="L30" s="132"/>
      <c r="M30" s="78"/>
      <c r="N30" s="79"/>
      <c r="O30" s="37" t="str">
        <f t="shared" si="2"/>
        <v/>
      </c>
      <c r="R30" s="123">
        <f t="shared" si="3"/>
        <v>0</v>
      </c>
    </row>
    <row r="31" spans="2:18" x14ac:dyDescent="0.3">
      <c r="B31" s="80"/>
      <c r="C31" s="75"/>
      <c r="D31" s="76"/>
      <c r="E31" s="77"/>
      <c r="F31" s="40" t="str">
        <f t="shared" si="0"/>
        <v/>
      </c>
      <c r="G31" s="47">
        <f>IFERROR(IF(C31="",0,$O$10-VLOOKUP($O$10,'Data Validations'!$E$15:$F$34,2,0)-C31),"")</f>
        <v>0</v>
      </c>
      <c r="H31" s="47">
        <f t="shared" si="1"/>
        <v>0</v>
      </c>
      <c r="I31" s="123">
        <f t="shared" si="4"/>
        <v>0</v>
      </c>
      <c r="K31" s="131"/>
      <c r="L31" s="132"/>
      <c r="M31" s="78"/>
      <c r="N31" s="79"/>
      <c r="O31" s="37" t="str">
        <f t="shared" si="2"/>
        <v/>
      </c>
      <c r="R31" s="123">
        <f t="shared" si="3"/>
        <v>0</v>
      </c>
    </row>
    <row r="32" spans="2:18" x14ac:dyDescent="0.3">
      <c r="B32" s="80"/>
      <c r="C32" s="75"/>
      <c r="D32" s="76"/>
      <c r="E32" s="77"/>
      <c r="F32" s="40" t="str">
        <f t="shared" si="0"/>
        <v/>
      </c>
      <c r="G32" s="47">
        <f>IFERROR(IF(C32="",0,$O$10-VLOOKUP($O$10,'Data Validations'!$E$15:$F$34,2,0)-C32),"")</f>
        <v>0</v>
      </c>
      <c r="H32" s="47">
        <f t="shared" si="1"/>
        <v>0</v>
      </c>
      <c r="I32" s="123">
        <f t="shared" si="4"/>
        <v>0</v>
      </c>
      <c r="K32" s="131"/>
      <c r="L32" s="132"/>
      <c r="M32" s="78"/>
      <c r="N32" s="79"/>
      <c r="O32" s="37" t="str">
        <f t="shared" si="2"/>
        <v/>
      </c>
      <c r="R32" s="123">
        <f t="shared" si="3"/>
        <v>0</v>
      </c>
    </row>
    <row r="33" spans="2:18" x14ac:dyDescent="0.3">
      <c r="B33" s="80"/>
      <c r="C33" s="75"/>
      <c r="D33" s="76"/>
      <c r="E33" s="77"/>
      <c r="F33" s="40" t="str">
        <f t="shared" si="0"/>
        <v/>
      </c>
      <c r="G33" s="47">
        <f>IFERROR(IF(C33="",0,$O$10-VLOOKUP($O$10,'Data Validations'!$E$15:$F$34,2,0)-C33),"")</f>
        <v>0</v>
      </c>
      <c r="H33" s="47">
        <f t="shared" si="1"/>
        <v>0</v>
      </c>
      <c r="I33" s="123">
        <f t="shared" si="4"/>
        <v>0</v>
      </c>
      <c r="K33" s="131"/>
      <c r="L33" s="132"/>
      <c r="M33" s="78"/>
      <c r="N33" s="79"/>
      <c r="O33" s="37" t="str">
        <f t="shared" si="2"/>
        <v/>
      </c>
      <c r="R33" s="123">
        <f t="shared" si="3"/>
        <v>0</v>
      </c>
    </row>
    <row r="34" spans="2:18" x14ac:dyDescent="0.3">
      <c r="B34" s="80"/>
      <c r="C34" s="75"/>
      <c r="D34" s="76"/>
      <c r="E34" s="77"/>
      <c r="F34" s="40" t="str">
        <f t="shared" si="0"/>
        <v/>
      </c>
      <c r="G34" s="47">
        <f>IFERROR(IF(C34="",0,$O$10-VLOOKUP($O$10,'Data Validations'!$E$15:$F$34,2,0)-C34),"")</f>
        <v>0</v>
      </c>
      <c r="H34" s="48">
        <f t="shared" si="1"/>
        <v>0</v>
      </c>
      <c r="I34" s="123">
        <f t="shared" si="4"/>
        <v>0</v>
      </c>
      <c r="K34" s="131"/>
      <c r="L34" s="132"/>
      <c r="M34" s="78"/>
      <c r="N34" s="79"/>
      <c r="O34" s="37" t="str">
        <f t="shared" si="2"/>
        <v/>
      </c>
      <c r="R34" s="123">
        <f t="shared" si="3"/>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swPzpMr8MBtv3p2hBjJlzZtXh2m+EybdtZGlZwDHCg+cytpo2mjYf2Hd87EaKjr3QVFDkgImiKEApiK0gutv2Q==" saltValue="wRD8Acf/kInlUHN3R/wrqg==" spinCount="100000" sheet="1" selectLockedCells="1"/>
  <mergeCells count="59">
    <mergeCell ref="K15:L15"/>
    <mergeCell ref="B41:D41"/>
    <mergeCell ref="B40:D40"/>
    <mergeCell ref="B37:D37"/>
    <mergeCell ref="K37:L37"/>
    <mergeCell ref="B38:D38"/>
    <mergeCell ref="K38:L38"/>
    <mergeCell ref="B39:D39"/>
    <mergeCell ref="K26:L26"/>
    <mergeCell ref="K32:L32"/>
    <mergeCell ref="K33:L33"/>
    <mergeCell ref="K34:L34"/>
    <mergeCell ref="K36:L36"/>
    <mergeCell ref="K25:L25"/>
    <mergeCell ref="K17:L17"/>
    <mergeCell ref="K16:L16"/>
    <mergeCell ref="B51:D51"/>
    <mergeCell ref="K48:L48"/>
    <mergeCell ref="K42:L42"/>
    <mergeCell ref="K43:L43"/>
    <mergeCell ref="K46:L46"/>
    <mergeCell ref="K47:L47"/>
    <mergeCell ref="B50:O50"/>
    <mergeCell ref="B46:H46"/>
    <mergeCell ref="K49:L49"/>
    <mergeCell ref="B42:D42"/>
    <mergeCell ref="F42:G42"/>
    <mergeCell ref="B43:G44"/>
    <mergeCell ref="K44:L44"/>
    <mergeCell ref="K45:L45"/>
    <mergeCell ref="B8:O8"/>
    <mergeCell ref="C9:E9"/>
    <mergeCell ref="G9:H9"/>
    <mergeCell ref="M10:N10"/>
    <mergeCell ref="F10:G10"/>
    <mergeCell ref="K12:O12"/>
    <mergeCell ref="K22:L22"/>
    <mergeCell ref="K23:L23"/>
    <mergeCell ref="M1:O1"/>
    <mergeCell ref="C11:E11"/>
    <mergeCell ref="C10:E10"/>
    <mergeCell ref="B7:O7"/>
    <mergeCell ref="B12:H12"/>
    <mergeCell ref="K18:L18"/>
    <mergeCell ref="K19:L19"/>
    <mergeCell ref="K20:L20"/>
    <mergeCell ref="K21:L21"/>
    <mergeCell ref="F11:G11"/>
    <mergeCell ref="B13:H13"/>
    <mergeCell ref="K13:O13"/>
    <mergeCell ref="K14:L14"/>
    <mergeCell ref="K24:L24"/>
    <mergeCell ref="K40:L40"/>
    <mergeCell ref="K39:L39"/>
    <mergeCell ref="K27:L27"/>
    <mergeCell ref="K28:L28"/>
    <mergeCell ref="K29:L29"/>
    <mergeCell ref="K30:L30"/>
    <mergeCell ref="K31:L31"/>
  </mergeCells>
  <conditionalFormatting sqref="B12:I12">
    <cfRule type="containsText" dxfId="199" priority="2" operator="containsText" text="Excessive">
      <formula>NOT(ISERROR(SEARCH("Excessive",B12)))</formula>
    </cfRule>
  </conditionalFormatting>
  <conditionalFormatting sqref="G15:G34">
    <cfRule type="expression" dxfId="198" priority="15">
      <formula>$C15=""</formula>
    </cfRule>
    <cfRule type="cellIs" dxfId="197" priority="17" operator="greaterThan">
      <formula>60</formula>
    </cfRule>
  </conditionalFormatting>
  <conditionalFormatting sqref="G18:G21">
    <cfRule type="cellIs" dxfId="196" priority="3" operator="greaterThan">
      <formula>60</formula>
    </cfRule>
  </conditionalFormatting>
  <conditionalFormatting sqref="G23:G26">
    <cfRule type="cellIs" dxfId="195" priority="11" operator="greaterThan">
      <formula>60</formula>
    </cfRule>
  </conditionalFormatting>
  <conditionalFormatting sqref="G28:G34">
    <cfRule type="cellIs" dxfId="194" priority="5" operator="greaterThan">
      <formula>60</formula>
    </cfRule>
  </conditionalFormatting>
  <conditionalFormatting sqref="K12">
    <cfRule type="containsText" dxfId="193" priority="9" operator="containsText" text="10%">
      <formula>NOT(ISERROR(SEARCH("10%",K12)))</formula>
    </cfRule>
  </conditionalFormatting>
  <conditionalFormatting sqref="K12:O12">
    <cfRule type="containsText" dxfId="192" priority="7" operator="containsText" text="Acreage">
      <formula>NOT(ISERROR(SEARCH("Acreage",K12)))</formula>
    </cfRule>
  </conditionalFormatting>
  <conditionalFormatting sqref="P15:P34">
    <cfRule type="containsText" dxfId="191" priority="14" operator="containsText" text="Excessive">
      <formula>NOT(ISERROR(SEARCH("Excessive",P15)))</formula>
    </cfRule>
  </conditionalFormatting>
  <conditionalFormatting sqref="R12">
    <cfRule type="containsText" dxfId="190" priority="1" operator="containsText" text="Excessive">
      <formula>NOT(ISERROR(SEARCH("Excessive",R12)))</formula>
    </cfRule>
  </conditionalFormatting>
  <dataValidations xWindow="655" yWindow="524" count="6">
    <dataValidation type="whole" allowBlank="1" showInputMessage="1" showErrorMessage="1" prompt="Enter whole number." sqref="O11" xr:uid="{DE88392B-3B29-424B-8CE6-FBFC5A29A069}">
      <formula1>0</formula1>
      <formula2>1000000</formula2>
    </dataValidation>
    <dataValidation type="list" allowBlank="1" showInputMessage="1" showErrorMessage="1" prompt="After selecting Crop Year, choose the applicable End of Insurance Period from dropdown options." sqref="O10" xr:uid="{BD9A3A18-1DB0-4D9B-AF23-308D8652A302}">
      <formula1>INDIRECT(Q9)</formula1>
    </dataValidation>
    <dataValidation type="date" operator="lessThanOrEqual" allowBlank="1" showInputMessage="1" showErrorMessage="1" error="Date not in EH date range. Validate date, otherwise enter data in Non-Early Harvest section." sqref="C16:C34" xr:uid="{71164741-A29B-4B09-B6F7-E7ACCB07F782}">
      <formula1>$O$10-46</formula1>
    </dataValidation>
    <dataValidation type="date" operator="lessThanOrEqual" allowBlank="1" showInputMessage="1" showErrorMessage="1" error="The date you've entered is after full maturity.  Enter this production in the Non-EH section." sqref="C15" xr:uid="{97F0F102-AA08-4C75-B0A8-3FC85551B891}">
      <formula1>$O$10-46</formula1>
    </dataValidation>
    <dataValidation allowBlank="1" showInputMessage="1" showErrorMessage="1" prompt="Enter percentage to one decimal.  xx.x%" sqref="E14" xr:uid="{925DFE2D-8C95-4CE9-BB97-72136EE1694E}"/>
    <dataValidation allowBlank="1" showInputMessage="1" showErrorMessage="1" prompt="Must be at least 15% of Unit Total Acres to qualify for EH adjustment." sqref="C10:E10" xr:uid="{49008FCA-6736-46D7-8763-A3E346A5ABC0}"/>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xWindow="655" yWindow="524" count="1">
        <x14:dataValidation type="list" allowBlank="1" showErrorMessage="1" prompt="_x000a_" xr:uid="{4296BF40-7212-4FF4-806D-0241C14961FB}">
          <x14:formula1>
            <xm:f>'Data Validations'!$B$16:$B$25</xm:f>
          </x14:formula1>
          <xm:sqref>O9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B8D2-AA27-4750-96ED-478C750559A5}">
  <sheetPr>
    <pageSetUpPr fitToPage="1"/>
  </sheetPr>
  <dimension ref="B1:R57"/>
  <sheetViews>
    <sheetView showGridLines="0" zoomScale="80" zoomScaleNormal="80" workbookViewId="0">
      <selection activeCell="B30" sqref="B30"/>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o042nE9kIgSHVhnb4klY0moPlpDDPSU88XDH7m0wn8vPFTBsyBqg8ANqEaIEUIHLeTTz+9Zz07B9v2t733oAUg==" saltValue="wTOUmMRrHMRPE24PgB3YIA=="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09" priority="2" operator="containsText" text="Excessive">
      <formula>NOT(ISERROR(SEARCH("Excessive",B12)))</formula>
    </cfRule>
  </conditionalFormatting>
  <conditionalFormatting sqref="G15:G34">
    <cfRule type="expression" dxfId="108" priority="10">
      <formula>$C15=""</formula>
    </cfRule>
    <cfRule type="cellIs" dxfId="107" priority="11" operator="greaterThan">
      <formula>60</formula>
    </cfRule>
  </conditionalFormatting>
  <conditionalFormatting sqref="G18:G21">
    <cfRule type="cellIs" dxfId="106" priority="3" operator="greaterThan">
      <formula>60</formula>
    </cfRule>
  </conditionalFormatting>
  <conditionalFormatting sqref="G23:G26">
    <cfRule type="cellIs" dxfId="105" priority="7" operator="greaterThan">
      <formula>60</formula>
    </cfRule>
  </conditionalFormatting>
  <conditionalFormatting sqref="G28:G34">
    <cfRule type="cellIs" dxfId="104" priority="4" operator="greaterThan">
      <formula>60</formula>
    </cfRule>
  </conditionalFormatting>
  <conditionalFormatting sqref="K12">
    <cfRule type="containsText" dxfId="103" priority="6" operator="containsText" text="10%">
      <formula>NOT(ISERROR(SEARCH("10%",K12)))</formula>
    </cfRule>
  </conditionalFormatting>
  <conditionalFormatting sqref="K12:O12">
    <cfRule type="containsText" dxfId="102" priority="5" operator="containsText" text="Acreage">
      <formula>NOT(ISERROR(SEARCH("Acreage",K12)))</formula>
    </cfRule>
  </conditionalFormatting>
  <conditionalFormatting sqref="P15:P34">
    <cfRule type="containsText" dxfId="101" priority="9" operator="containsText" text="Excessive">
      <formula>NOT(ISERROR(SEARCH("Excessive",P15)))</formula>
    </cfRule>
  </conditionalFormatting>
  <conditionalFormatting sqref="R12">
    <cfRule type="containsText" dxfId="10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D94B57D0-1E86-40B6-8319-66F553DDA682}"/>
    <dataValidation allowBlank="1" showInputMessage="1" showErrorMessage="1" prompt="Enter percentage to one decimal.  xx.x%" sqref="E14" xr:uid="{73C09A9C-2CE6-4EE5-92FD-067057E53F33}"/>
    <dataValidation type="date" operator="lessThanOrEqual" allowBlank="1" showInputMessage="1" showErrorMessage="1" error="The date you've entered is after full maturity.  Enter this production in the Non-EH section." sqref="C15" xr:uid="{B754289E-8212-4730-ACE3-712D56E883B7}">
      <formula1>$O$10-46</formula1>
    </dataValidation>
    <dataValidation type="date" operator="lessThanOrEqual" allowBlank="1" showInputMessage="1" showErrorMessage="1" error="Date not in EH date range. Validate date, otherwise enter data in Non-Early Harvest section." sqref="C16:C34" xr:uid="{DC4C20D6-A8C5-44C0-B80C-C224D55CFC45}">
      <formula1>$O$10-46</formula1>
    </dataValidation>
    <dataValidation type="list" allowBlank="1" showInputMessage="1" showErrorMessage="1" prompt="After selecting Crop Year, choose the applicable End of Insurance Period from dropdown options." sqref="O10" xr:uid="{3903DA47-95BD-4FF4-9028-4F8F52374E09}">
      <formula1>INDIRECT(Q9)</formula1>
    </dataValidation>
    <dataValidation type="whole" allowBlank="1" showInputMessage="1" showErrorMessage="1" prompt="Enter whole number." sqref="O11" xr:uid="{66EF98DA-B469-4C47-9CEE-C4D98124FE4C}">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81D0CC79-5F0B-4B18-B34D-8D55DD9B6FE7}">
          <x14:formula1>
            <xm:f>'Data Validations'!$B$16:$B$25</xm:f>
          </x14:formula1>
          <xm:sqref>O9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B17B-9685-46C8-98A3-0F28EB6BCF85}">
  <sheetPr>
    <pageSetUpPr fitToPage="1"/>
  </sheetPr>
  <dimension ref="B1:R57"/>
  <sheetViews>
    <sheetView showGridLines="0" zoomScale="80" zoomScaleNormal="80" workbookViewId="0">
      <selection activeCell="M28" sqref="M28"/>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Sg2KKGiuDSoaHWOCvxQxjeKdTNh+HiL0Q7sQhIIkCADeTucFLIeaHfmBO66qdk7vOUMaDhTH1yAg60vp+HVVEQ==" saltValue="GbMwQydv1IH0GX1C7DFxtA=="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99" priority="2" operator="containsText" text="Excessive">
      <formula>NOT(ISERROR(SEARCH("Excessive",B12)))</formula>
    </cfRule>
  </conditionalFormatting>
  <conditionalFormatting sqref="G15:G34">
    <cfRule type="expression" dxfId="98" priority="10">
      <formula>$C15=""</formula>
    </cfRule>
    <cfRule type="cellIs" dxfId="97" priority="11" operator="greaterThan">
      <formula>60</formula>
    </cfRule>
  </conditionalFormatting>
  <conditionalFormatting sqref="G18:G21">
    <cfRule type="cellIs" dxfId="96" priority="3" operator="greaterThan">
      <formula>60</formula>
    </cfRule>
  </conditionalFormatting>
  <conditionalFormatting sqref="G23:G26">
    <cfRule type="cellIs" dxfId="95" priority="7" operator="greaterThan">
      <formula>60</formula>
    </cfRule>
  </conditionalFormatting>
  <conditionalFormatting sqref="G28:G34">
    <cfRule type="cellIs" dxfId="94" priority="4" operator="greaterThan">
      <formula>60</formula>
    </cfRule>
  </conditionalFormatting>
  <conditionalFormatting sqref="K12">
    <cfRule type="containsText" dxfId="93" priority="6" operator="containsText" text="10%">
      <formula>NOT(ISERROR(SEARCH("10%",K12)))</formula>
    </cfRule>
  </conditionalFormatting>
  <conditionalFormatting sqref="K12:O12">
    <cfRule type="containsText" dxfId="92" priority="5" operator="containsText" text="Acreage">
      <formula>NOT(ISERROR(SEARCH("Acreage",K12)))</formula>
    </cfRule>
  </conditionalFormatting>
  <conditionalFormatting sqref="P15:P34">
    <cfRule type="containsText" dxfId="91" priority="9" operator="containsText" text="Excessive">
      <formula>NOT(ISERROR(SEARCH("Excessive",P15)))</formula>
    </cfRule>
  </conditionalFormatting>
  <conditionalFormatting sqref="R12">
    <cfRule type="containsText" dxfId="9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5370A4C7-5339-4709-A9B7-F005CF03404D}"/>
    <dataValidation allowBlank="1" showInputMessage="1" showErrorMessage="1" prompt="Enter percentage to one decimal.  xx.x%" sqref="E14" xr:uid="{43516C0A-F42D-4FEA-A40E-0EE7C95691D6}"/>
    <dataValidation type="date" operator="lessThanOrEqual" allowBlank="1" showInputMessage="1" showErrorMessage="1" error="The date you've entered is after full maturity.  Enter this production in the Non-EH section." sqref="C15" xr:uid="{02AF2372-50A9-4F8E-8594-063795A27E50}">
      <formula1>$O$10-46</formula1>
    </dataValidation>
    <dataValidation type="date" operator="lessThanOrEqual" allowBlank="1" showInputMessage="1" showErrorMessage="1" error="Date not in EH date range. Validate date, otherwise enter data in Non-Early Harvest section." sqref="C16:C34" xr:uid="{D4B5D743-47CF-4BEC-9FEC-CAF8CF8B7D26}">
      <formula1>$O$10-46</formula1>
    </dataValidation>
    <dataValidation type="list" allowBlank="1" showInputMessage="1" showErrorMessage="1" prompt="After selecting Crop Year, choose the applicable End of Insurance Period from dropdown options." sqref="O10" xr:uid="{2F904AFF-05B5-4B81-9FBE-FDC717D71EAA}">
      <formula1>INDIRECT(Q9)</formula1>
    </dataValidation>
    <dataValidation type="whole" allowBlank="1" showInputMessage="1" showErrorMessage="1" prompt="Enter whole number." sqref="O11" xr:uid="{38E3F574-CB0C-4B8F-9626-7990A393E12D}">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1B1AB102-7562-463A-8719-D8A8B1799502}">
          <x14:formula1>
            <xm:f>'Data Validations'!$B$16:$B$25</xm:f>
          </x14:formula1>
          <xm:sqref>O9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80F4-45B8-4C0D-9881-28103DD82DBC}">
  <sheetPr>
    <pageSetUpPr fitToPage="1"/>
  </sheetPr>
  <dimension ref="B1:R57"/>
  <sheetViews>
    <sheetView showGridLines="0" zoomScale="80" zoomScaleNormal="80" workbookViewId="0">
      <selection activeCell="M22" sqref="M22"/>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r6vZEvke04yU41pqLNdHiDvGoye/2sLF0tBEJQ2zLMRbeC28qh0JTbm4qAj9UOatDs9ALNTxTdFcpZV3BMZUxw==" saltValue="HNOiJUOEuHGCDxbqxmMXuw=="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89" priority="2" operator="containsText" text="Excessive">
      <formula>NOT(ISERROR(SEARCH("Excessive",B12)))</formula>
    </cfRule>
  </conditionalFormatting>
  <conditionalFormatting sqref="G15:G34">
    <cfRule type="expression" dxfId="88" priority="10">
      <formula>$C15=""</formula>
    </cfRule>
    <cfRule type="cellIs" dxfId="87" priority="11" operator="greaterThan">
      <formula>60</formula>
    </cfRule>
  </conditionalFormatting>
  <conditionalFormatting sqref="G18:G21">
    <cfRule type="cellIs" dxfId="86" priority="3" operator="greaterThan">
      <formula>60</formula>
    </cfRule>
  </conditionalFormatting>
  <conditionalFormatting sqref="G23:G26">
    <cfRule type="cellIs" dxfId="85" priority="7" operator="greaterThan">
      <formula>60</formula>
    </cfRule>
  </conditionalFormatting>
  <conditionalFormatting sqref="G28:G34">
    <cfRule type="cellIs" dxfId="84" priority="4" operator="greaterThan">
      <formula>60</formula>
    </cfRule>
  </conditionalFormatting>
  <conditionalFormatting sqref="K12">
    <cfRule type="containsText" dxfId="83" priority="6" operator="containsText" text="10%">
      <formula>NOT(ISERROR(SEARCH("10%",K12)))</formula>
    </cfRule>
  </conditionalFormatting>
  <conditionalFormatting sqref="K12:O12">
    <cfRule type="containsText" dxfId="82" priority="5" operator="containsText" text="Acreage">
      <formula>NOT(ISERROR(SEARCH("Acreage",K12)))</formula>
    </cfRule>
  </conditionalFormatting>
  <conditionalFormatting sqref="P15:P34">
    <cfRule type="containsText" dxfId="81" priority="9" operator="containsText" text="Excessive">
      <formula>NOT(ISERROR(SEARCH("Excessive",P15)))</formula>
    </cfRule>
  </conditionalFormatting>
  <conditionalFormatting sqref="R12">
    <cfRule type="containsText" dxfId="8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7B1DA649-F326-4482-9411-5F91671CD3CA}"/>
    <dataValidation allowBlank="1" showInputMessage="1" showErrorMessage="1" prompt="Enter percentage to one decimal.  xx.x%" sqref="E14" xr:uid="{C81F88E4-1553-4668-B484-25C717365EC3}"/>
    <dataValidation type="date" operator="lessThanOrEqual" allowBlank="1" showInputMessage="1" showErrorMessage="1" error="The date you've entered is after full maturity.  Enter this production in the Non-EH section." sqref="C15" xr:uid="{E51B6236-37AC-41B5-BFB9-74259F58920B}">
      <formula1>$O$10-46</formula1>
    </dataValidation>
    <dataValidation type="date" operator="lessThanOrEqual" allowBlank="1" showInputMessage="1" showErrorMessage="1" error="Date not in EH date range. Validate date, otherwise enter data in Non-Early Harvest section." sqref="C16:C34" xr:uid="{5A55D914-24F4-43EE-8814-51DEA286DDB6}">
      <formula1>$O$10-46</formula1>
    </dataValidation>
    <dataValidation type="list" allowBlank="1" showInputMessage="1" showErrorMessage="1" prompt="After selecting Crop Year, choose the applicable End of Insurance Period from dropdown options." sqref="O10" xr:uid="{8CA82CE7-9DA8-4082-B247-A4C5DE47D27D}">
      <formula1>INDIRECT(Q9)</formula1>
    </dataValidation>
    <dataValidation type="whole" allowBlank="1" showInputMessage="1" showErrorMessage="1" prompt="Enter whole number." sqref="O11" xr:uid="{1180552F-4281-4A79-BEA5-029035F3C351}">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DC049AD5-3386-4F51-86AD-DC45B7E7DE89}">
          <x14:formula1>
            <xm:f>'Data Validations'!$B$16:$B$25</xm:f>
          </x14:formula1>
          <xm:sqref>O9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3DAAF-8C34-4946-A0D2-EF1926E578B8}">
  <sheetPr>
    <pageSetUpPr fitToPage="1"/>
  </sheetPr>
  <dimension ref="B1:R57"/>
  <sheetViews>
    <sheetView showGridLines="0" zoomScale="80" zoomScaleNormal="80" workbookViewId="0">
      <selection activeCell="B27" sqref="B27"/>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7+epO37zntfgYeX+eY7Cd22OYBCB8WGlfIfN06ZZylujVaukYdI/xWBu4aZNHT9L4WJZo2EP5wKQQx1uC11YnQ==" saltValue="cmAv79576AUrzjuffK1bOQ=="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79" priority="2" operator="containsText" text="Excessive">
      <formula>NOT(ISERROR(SEARCH("Excessive",B12)))</formula>
    </cfRule>
  </conditionalFormatting>
  <conditionalFormatting sqref="G15:G34">
    <cfRule type="expression" dxfId="78" priority="10">
      <formula>$C15=""</formula>
    </cfRule>
    <cfRule type="cellIs" dxfId="77" priority="11" operator="greaterThan">
      <formula>60</formula>
    </cfRule>
  </conditionalFormatting>
  <conditionalFormatting sqref="G18:G21">
    <cfRule type="cellIs" dxfId="76" priority="3" operator="greaterThan">
      <formula>60</formula>
    </cfRule>
  </conditionalFormatting>
  <conditionalFormatting sqref="G23:G26">
    <cfRule type="cellIs" dxfId="75" priority="7" operator="greaterThan">
      <formula>60</formula>
    </cfRule>
  </conditionalFormatting>
  <conditionalFormatting sqref="G28:G34">
    <cfRule type="cellIs" dxfId="74" priority="4" operator="greaterThan">
      <formula>60</formula>
    </cfRule>
  </conditionalFormatting>
  <conditionalFormatting sqref="K12">
    <cfRule type="containsText" dxfId="73" priority="6" operator="containsText" text="10%">
      <formula>NOT(ISERROR(SEARCH("10%",K12)))</formula>
    </cfRule>
  </conditionalFormatting>
  <conditionalFormatting sqref="K12:O12">
    <cfRule type="containsText" dxfId="72" priority="5" operator="containsText" text="Acreage">
      <formula>NOT(ISERROR(SEARCH("Acreage",K12)))</formula>
    </cfRule>
  </conditionalFormatting>
  <conditionalFormatting sqref="P15:P34">
    <cfRule type="containsText" dxfId="71" priority="9" operator="containsText" text="Excessive">
      <formula>NOT(ISERROR(SEARCH("Excessive",P15)))</formula>
    </cfRule>
  </conditionalFormatting>
  <conditionalFormatting sqref="R12">
    <cfRule type="containsText" dxfId="70" priority="1" operator="containsText" text="Excessive">
      <formula>NOT(ISERROR(SEARCH("Excessive",R12)))</formula>
    </cfRule>
  </conditionalFormatting>
  <dataValidations disablePrompts="1" count="6">
    <dataValidation allowBlank="1" showInputMessage="1" showErrorMessage="1" prompt="Must be at least 15% of Unit Total Acres to qualify for EH adjustment." sqref="C10:E10" xr:uid="{BB785D22-4FA4-4216-8F6C-A8D59C65FB67}"/>
    <dataValidation allowBlank="1" showInputMessage="1" showErrorMessage="1" prompt="Enter percentage to one decimal.  xx.x%" sqref="E14" xr:uid="{DF00E152-E125-4D60-863A-A73A4F7DDFBD}"/>
    <dataValidation type="date" operator="lessThanOrEqual" allowBlank="1" showInputMessage="1" showErrorMessage="1" error="The date you've entered is after full maturity.  Enter this production in the Non-EH section." sqref="C15" xr:uid="{E121B9B6-5F55-4470-BCA5-575044B7C129}">
      <formula1>$O$10-46</formula1>
    </dataValidation>
    <dataValidation type="date" operator="lessThanOrEqual" allowBlank="1" showInputMessage="1" showErrorMessage="1" error="Date not in EH date range. Validate date, otherwise enter data in Non-Early Harvest section." sqref="C16:C34" xr:uid="{14A6E3DD-8360-4572-B95D-7BF39671298F}">
      <formula1>$O$10-46</formula1>
    </dataValidation>
    <dataValidation type="list" allowBlank="1" showInputMessage="1" showErrorMessage="1" prompt="After selecting Crop Year, choose the applicable End of Insurance Period from dropdown options." sqref="O10" xr:uid="{0CD8BFC6-FA0F-4303-A90C-AB86248572CA}">
      <formula1>INDIRECT(Q9)</formula1>
    </dataValidation>
    <dataValidation type="whole" allowBlank="1" showInputMessage="1" showErrorMessage="1" prompt="Enter whole number." sqref="O11" xr:uid="{664C3B63-361C-417E-A041-4E6C7C03824D}">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ErrorMessage="1" prompt="_x000a_" xr:uid="{9F84A195-11DB-48E4-90B9-5454DB644E79}">
          <x14:formula1>
            <xm:f>'Data Validations'!$B$16:$B$25</xm:f>
          </x14:formula1>
          <xm:sqref>O9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530A-8023-4CF3-93E2-8BBA9EFB15B7}">
  <sheetPr>
    <pageSetUpPr fitToPage="1"/>
  </sheetPr>
  <dimension ref="B1:R57"/>
  <sheetViews>
    <sheetView showGridLines="0" zoomScale="80" zoomScaleNormal="80" workbookViewId="0">
      <selection activeCell="B24" sqref="B24"/>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L2HQ3uIo+/6IVcMx81b+MUsDymlB18RI9JWFAtKRbtM9uKPXsuIuY33knPmDXGpHSJjhQiQe2UxVNshh0yDuDA==" saltValue="p0aWYYfKhJYqE3UjS7Zegg=="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69" priority="2" operator="containsText" text="Excessive">
      <formula>NOT(ISERROR(SEARCH("Excessive",B12)))</formula>
    </cfRule>
  </conditionalFormatting>
  <conditionalFormatting sqref="G15:G34">
    <cfRule type="expression" dxfId="68" priority="10">
      <formula>$C15=""</formula>
    </cfRule>
    <cfRule type="cellIs" dxfId="67" priority="11" operator="greaterThan">
      <formula>60</formula>
    </cfRule>
  </conditionalFormatting>
  <conditionalFormatting sqref="G18:G21">
    <cfRule type="cellIs" dxfId="66" priority="3" operator="greaterThan">
      <formula>60</formula>
    </cfRule>
  </conditionalFormatting>
  <conditionalFormatting sqref="G23:G26">
    <cfRule type="cellIs" dxfId="65" priority="7" operator="greaterThan">
      <formula>60</formula>
    </cfRule>
  </conditionalFormatting>
  <conditionalFormatting sqref="G28:G34">
    <cfRule type="cellIs" dxfId="64" priority="4" operator="greaterThan">
      <formula>60</formula>
    </cfRule>
  </conditionalFormatting>
  <conditionalFormatting sqref="K12">
    <cfRule type="containsText" dxfId="63" priority="6" operator="containsText" text="10%">
      <formula>NOT(ISERROR(SEARCH("10%",K12)))</formula>
    </cfRule>
  </conditionalFormatting>
  <conditionalFormatting sqref="K12:O12">
    <cfRule type="containsText" dxfId="62" priority="5" operator="containsText" text="Acreage">
      <formula>NOT(ISERROR(SEARCH("Acreage",K12)))</formula>
    </cfRule>
  </conditionalFormatting>
  <conditionalFormatting sqref="P15:P34">
    <cfRule type="containsText" dxfId="61" priority="9" operator="containsText" text="Excessive">
      <formula>NOT(ISERROR(SEARCH("Excessive",P15)))</formula>
    </cfRule>
  </conditionalFormatting>
  <conditionalFormatting sqref="R12">
    <cfRule type="containsText" dxfId="6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94566076-549E-4D68-BDAB-D710FCCF0467}"/>
    <dataValidation allowBlank="1" showInputMessage="1" showErrorMessage="1" prompt="Enter percentage to one decimal.  xx.x%" sqref="E14" xr:uid="{BBACD2D2-0DAC-4EFA-A11F-46A92ED56E40}"/>
    <dataValidation type="date" operator="lessThanOrEqual" allowBlank="1" showInputMessage="1" showErrorMessage="1" error="The date you've entered is after full maturity.  Enter this production in the Non-EH section." sqref="C15" xr:uid="{CEBFF18D-CF3D-4BF9-B7D7-8899297D543F}">
      <formula1>$O$10-46</formula1>
    </dataValidation>
    <dataValidation type="date" operator="lessThanOrEqual" allowBlank="1" showInputMessage="1" showErrorMessage="1" error="Date not in EH date range. Validate date, otherwise enter data in Non-Early Harvest section." sqref="C16:C34" xr:uid="{8DA8BABA-F775-46F9-8D57-A2D2A63AD0D4}">
      <formula1>$O$10-46</formula1>
    </dataValidation>
    <dataValidation type="list" allowBlank="1" showInputMessage="1" showErrorMessage="1" prompt="After selecting Crop Year, choose the applicable End of Insurance Period from dropdown options." sqref="O10" xr:uid="{7865B4B2-4DF3-4771-88C9-09B04E22709D}">
      <formula1>INDIRECT(Q9)</formula1>
    </dataValidation>
    <dataValidation type="whole" allowBlank="1" showInputMessage="1" showErrorMessage="1" prompt="Enter whole number." sqref="O11" xr:uid="{900E91C0-8CCE-44FC-87E3-6216DED5619C}">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1C1EA416-938F-4278-AF17-04AD192B6BE8}">
          <x14:formula1>
            <xm:f>'Data Validations'!$B$16:$B$25</xm:f>
          </x14:formula1>
          <xm:sqref>O9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E1AED-5DE4-4AD9-8925-09A469BDBD45}">
  <sheetPr>
    <pageSetUpPr fitToPage="1"/>
  </sheetPr>
  <dimension ref="B1:R57"/>
  <sheetViews>
    <sheetView showGridLines="0" zoomScale="80" zoomScaleNormal="80" workbookViewId="0">
      <selection activeCell="B29" sqref="B29"/>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oHUuQ9lZVqJkKqdN4rCd5MhhTWfciZa9fyB9pxUqK59S+7ezcaDQS9o/0qeZiPfiPBkJQTRd3rg8tMEt+dFDTw==" saltValue="MwkBn5V7R1M3YzNUqjXu7g=="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59" priority="2" operator="containsText" text="Excessive">
      <formula>NOT(ISERROR(SEARCH("Excessive",B12)))</formula>
    </cfRule>
  </conditionalFormatting>
  <conditionalFormatting sqref="G15:G34">
    <cfRule type="expression" dxfId="58" priority="10">
      <formula>$C15=""</formula>
    </cfRule>
    <cfRule type="cellIs" dxfId="57" priority="11" operator="greaterThan">
      <formula>60</formula>
    </cfRule>
  </conditionalFormatting>
  <conditionalFormatting sqref="G18:G21">
    <cfRule type="cellIs" dxfId="56" priority="3" operator="greaterThan">
      <formula>60</formula>
    </cfRule>
  </conditionalFormatting>
  <conditionalFormatting sqref="G23:G26">
    <cfRule type="cellIs" dxfId="55" priority="7" operator="greaterThan">
      <formula>60</formula>
    </cfRule>
  </conditionalFormatting>
  <conditionalFormatting sqref="G28:G34">
    <cfRule type="cellIs" dxfId="54" priority="4" operator="greaterThan">
      <formula>60</formula>
    </cfRule>
  </conditionalFormatting>
  <conditionalFormatting sqref="K12">
    <cfRule type="containsText" dxfId="53" priority="6" operator="containsText" text="10%">
      <formula>NOT(ISERROR(SEARCH("10%",K12)))</formula>
    </cfRule>
  </conditionalFormatting>
  <conditionalFormatting sqref="K12:O12">
    <cfRule type="containsText" dxfId="52" priority="5" operator="containsText" text="Acreage">
      <formula>NOT(ISERROR(SEARCH("Acreage",K12)))</formula>
    </cfRule>
  </conditionalFormatting>
  <conditionalFormatting sqref="P15:P34">
    <cfRule type="containsText" dxfId="51" priority="9" operator="containsText" text="Excessive">
      <formula>NOT(ISERROR(SEARCH("Excessive",P15)))</formula>
    </cfRule>
  </conditionalFormatting>
  <conditionalFormatting sqref="R12">
    <cfRule type="containsText" dxfId="5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7B266696-67EE-4FF2-847A-48C7E06A1BA1}"/>
    <dataValidation allowBlank="1" showInputMessage="1" showErrorMessage="1" prompt="Enter percentage to one decimal.  xx.x%" sqref="E14" xr:uid="{CA15431E-8F1B-45A6-9108-C3D775C346CB}"/>
    <dataValidation type="date" operator="lessThanOrEqual" allowBlank="1" showInputMessage="1" showErrorMessage="1" error="The date you've entered is after full maturity.  Enter this production in the Non-EH section." sqref="C15" xr:uid="{14BE7910-D564-402A-B756-36D65CD32C9F}">
      <formula1>$O$10-46</formula1>
    </dataValidation>
    <dataValidation type="date" operator="lessThanOrEqual" allowBlank="1" showInputMessage="1" showErrorMessage="1" error="Date not in EH date range. Validate date, otherwise enter data in Non-Early Harvest section." sqref="C16:C34" xr:uid="{E286A840-29B1-42F0-9969-A34964855473}">
      <formula1>$O$10-46</formula1>
    </dataValidation>
    <dataValidation type="list" allowBlank="1" showInputMessage="1" showErrorMessage="1" prompt="After selecting Crop Year, choose the applicable End of Insurance Period from dropdown options." sqref="O10" xr:uid="{858EFCD2-E216-441D-84E0-9C889EB9512A}">
      <formula1>INDIRECT(Q9)</formula1>
    </dataValidation>
    <dataValidation type="whole" allowBlank="1" showInputMessage="1" showErrorMessage="1" prompt="Enter whole number." sqref="O11" xr:uid="{D9532FD9-B19B-4FEC-A37E-FC475645B8C3}">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C0AAF35C-C975-45C5-BB18-03715D960614}">
          <x14:formula1>
            <xm:f>'Data Validations'!$B$16:$B$25</xm:f>
          </x14:formula1>
          <xm:sqref>O9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F935-E520-474B-977C-B06B140ACD3F}">
  <sheetPr>
    <pageSetUpPr fitToPage="1"/>
  </sheetPr>
  <dimension ref="B1:R57"/>
  <sheetViews>
    <sheetView showGridLines="0" zoomScale="80" zoomScaleNormal="80" workbookViewId="0">
      <selection activeCell="K29" sqref="K29:L29"/>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A7Un4Yn38idyLmKw3DwQ2nLg7hh9mHUWNBPZgWTtZakXxcTZsEO2nMhdkM7u3QkyOTgWyVuqYaC0J1E0dxynFg==" saltValue="/QmRelZ53tWnI8v9fo2sxQ=="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49" priority="2" operator="containsText" text="Excessive">
      <formula>NOT(ISERROR(SEARCH("Excessive",B12)))</formula>
    </cfRule>
  </conditionalFormatting>
  <conditionalFormatting sqref="G15:G34">
    <cfRule type="expression" dxfId="48" priority="10">
      <formula>$C15=""</formula>
    </cfRule>
    <cfRule type="cellIs" dxfId="47" priority="11" operator="greaterThan">
      <formula>60</formula>
    </cfRule>
  </conditionalFormatting>
  <conditionalFormatting sqref="G18:G21">
    <cfRule type="cellIs" dxfId="46" priority="3" operator="greaterThan">
      <formula>60</formula>
    </cfRule>
  </conditionalFormatting>
  <conditionalFormatting sqref="G23:G26">
    <cfRule type="cellIs" dxfId="45" priority="7" operator="greaterThan">
      <formula>60</formula>
    </cfRule>
  </conditionalFormatting>
  <conditionalFormatting sqref="G28:G34">
    <cfRule type="cellIs" dxfId="44" priority="4" operator="greaterThan">
      <formula>60</formula>
    </cfRule>
  </conditionalFormatting>
  <conditionalFormatting sqref="K12">
    <cfRule type="containsText" dxfId="43" priority="6" operator="containsText" text="10%">
      <formula>NOT(ISERROR(SEARCH("10%",K12)))</formula>
    </cfRule>
  </conditionalFormatting>
  <conditionalFormatting sqref="K12:O12">
    <cfRule type="containsText" dxfId="42" priority="5" operator="containsText" text="Acreage">
      <formula>NOT(ISERROR(SEARCH("Acreage",K12)))</formula>
    </cfRule>
  </conditionalFormatting>
  <conditionalFormatting sqref="P15:P34">
    <cfRule type="containsText" dxfId="41" priority="9" operator="containsText" text="Excessive">
      <formula>NOT(ISERROR(SEARCH("Excessive",P15)))</formula>
    </cfRule>
  </conditionalFormatting>
  <conditionalFormatting sqref="R12">
    <cfRule type="containsText" dxfId="4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1879B21B-06A0-4E37-8613-97F1FCB2F22D}"/>
    <dataValidation allowBlank="1" showInputMessage="1" showErrorMessage="1" prompt="Enter percentage to one decimal.  xx.x%" sqref="E14" xr:uid="{D56B85FA-6FD7-4FF7-AD92-668C269319B4}"/>
    <dataValidation type="date" operator="lessThanOrEqual" allowBlank="1" showInputMessage="1" showErrorMessage="1" error="The date you've entered is after full maturity.  Enter this production in the Non-EH section." sqref="C15" xr:uid="{9F97F1C5-AEB3-43D1-A1CE-6F145F3022C3}">
      <formula1>$O$10-46</formula1>
    </dataValidation>
    <dataValidation type="date" operator="lessThanOrEqual" allowBlank="1" showInputMessage="1" showErrorMessage="1" error="Date not in EH date range. Validate date, otherwise enter data in Non-Early Harvest section." sqref="C16:C34" xr:uid="{52185CCB-1AC6-421D-90F4-C4F376D2B8AA}">
      <formula1>$O$10-46</formula1>
    </dataValidation>
    <dataValidation type="list" allowBlank="1" showInputMessage="1" showErrorMessage="1" prompt="After selecting Crop Year, choose the applicable End of Insurance Period from dropdown options." sqref="O10" xr:uid="{044D16AB-AB8D-4F19-B2C4-600D7F07E97C}">
      <formula1>INDIRECT(Q9)</formula1>
    </dataValidation>
    <dataValidation type="whole" allowBlank="1" showInputMessage="1" showErrorMessage="1" prompt="Enter whole number." sqref="O11" xr:uid="{4C60556A-2F42-44E6-8221-CAEE338AD99B}">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7CBD0077-3441-404B-BF17-52B58C1EFF12}">
          <x14:formula1>
            <xm:f>'Data Validations'!$B$16:$B$25</xm:f>
          </x14:formula1>
          <xm:sqref>O9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AFC1F-EFF7-4779-BD25-4ED60594AF23}">
  <sheetPr>
    <pageSetUpPr fitToPage="1"/>
  </sheetPr>
  <dimension ref="B1:R57"/>
  <sheetViews>
    <sheetView showGridLines="0" zoomScale="80" zoomScaleNormal="80" workbookViewId="0">
      <selection activeCell="B30" sqref="B30"/>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BXCJCbQveyLAHPkNXv6CeANed3SzcJ7thzm6I81E2qBfIkX3lkt3ePPMjeLq2LVEDQbwviPjWfpydBPPJfDuqg==" saltValue="fJjOQk4t0DgBA73ALLSmgQ=="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39" priority="2" operator="containsText" text="Excessive">
      <formula>NOT(ISERROR(SEARCH("Excessive",B12)))</formula>
    </cfRule>
  </conditionalFormatting>
  <conditionalFormatting sqref="G15:G34">
    <cfRule type="expression" dxfId="38" priority="10">
      <formula>$C15=""</formula>
    </cfRule>
    <cfRule type="cellIs" dxfId="37" priority="11" operator="greaterThan">
      <formula>60</formula>
    </cfRule>
  </conditionalFormatting>
  <conditionalFormatting sqref="G18:G21">
    <cfRule type="cellIs" dxfId="36" priority="3" operator="greaterThan">
      <formula>60</formula>
    </cfRule>
  </conditionalFormatting>
  <conditionalFormatting sqref="G23:G26">
    <cfRule type="cellIs" dxfId="35" priority="7" operator="greaterThan">
      <formula>60</formula>
    </cfRule>
  </conditionalFormatting>
  <conditionalFormatting sqref="G28:G34">
    <cfRule type="cellIs" dxfId="34" priority="4" operator="greaterThan">
      <formula>60</formula>
    </cfRule>
  </conditionalFormatting>
  <conditionalFormatting sqref="K12">
    <cfRule type="containsText" dxfId="33" priority="6" operator="containsText" text="10%">
      <formula>NOT(ISERROR(SEARCH("10%",K12)))</formula>
    </cfRule>
  </conditionalFormatting>
  <conditionalFormatting sqref="K12:O12">
    <cfRule type="containsText" dxfId="32" priority="5" operator="containsText" text="Acreage">
      <formula>NOT(ISERROR(SEARCH("Acreage",K12)))</formula>
    </cfRule>
  </conditionalFormatting>
  <conditionalFormatting sqref="P15:P34">
    <cfRule type="containsText" dxfId="31" priority="9" operator="containsText" text="Excessive">
      <formula>NOT(ISERROR(SEARCH("Excessive",P15)))</formula>
    </cfRule>
  </conditionalFormatting>
  <conditionalFormatting sqref="R12">
    <cfRule type="containsText" dxfId="3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9FD85A68-AA26-41EC-958E-C1899EE3A4AB}"/>
    <dataValidation allowBlank="1" showInputMessage="1" showErrorMessage="1" prompt="Enter percentage to one decimal.  xx.x%" sqref="E14" xr:uid="{6444394D-E0D6-44CF-9CF9-6B09C2C2E7F0}"/>
    <dataValidation type="date" operator="lessThanOrEqual" allowBlank="1" showInputMessage="1" showErrorMessage="1" error="The date you've entered is after full maturity.  Enter this production in the Non-EH section." sqref="C15" xr:uid="{3058F51A-4BA6-48DE-B260-F96398526118}">
      <formula1>$O$10-46</formula1>
    </dataValidation>
    <dataValidation type="date" operator="lessThanOrEqual" allowBlank="1" showInputMessage="1" showErrorMessage="1" error="Date not in EH date range. Validate date, otherwise enter data in Non-Early Harvest section." sqref="C16:C34" xr:uid="{8F67D54A-A9EF-4779-904A-0B35DB6E56C0}">
      <formula1>$O$10-46</formula1>
    </dataValidation>
    <dataValidation type="list" allowBlank="1" showInputMessage="1" showErrorMessage="1" prompt="After selecting Crop Year, choose the applicable End of Insurance Period from dropdown options." sqref="O10" xr:uid="{904A98DE-964D-4FD4-ADE6-F2BF9771A6F2}">
      <formula1>INDIRECT(Q9)</formula1>
    </dataValidation>
    <dataValidation type="whole" allowBlank="1" showInputMessage="1" showErrorMessage="1" prompt="Enter whole number." sqref="O11" xr:uid="{9B2BA8C2-A4E1-4852-BB9D-AFE4ADB6EB33}">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2A5D7262-C53D-4E4E-89F2-8DDDE5F522FF}">
          <x14:formula1>
            <xm:f>'Data Validations'!$B$16:$B$25</xm:f>
          </x14:formula1>
          <xm:sqref>O9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611B7-1BD1-42E9-AAC2-7EEC9C05EE51}">
  <sheetPr>
    <pageSetUpPr fitToPage="1"/>
  </sheetPr>
  <dimension ref="B1:R57"/>
  <sheetViews>
    <sheetView showGridLines="0" zoomScale="80" zoomScaleNormal="80" workbookViewId="0">
      <selection activeCell="K31" sqref="K31:L31"/>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fUr1nYK+EReLVd6hWLbXpjUKzVEs1OboRF6nJXPESiXKe3nbLFWay+vogBNOih2IQFCnADAtxmhQHlu+2pi0CQ==" saltValue="dDTkHLfBTeF1Ugq0ndpxzQ=="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29" priority="2" operator="containsText" text="Excessive">
      <formula>NOT(ISERROR(SEARCH("Excessive",B12)))</formula>
    </cfRule>
  </conditionalFormatting>
  <conditionalFormatting sqref="G15:G34">
    <cfRule type="expression" dxfId="28" priority="10">
      <formula>$C15=""</formula>
    </cfRule>
    <cfRule type="cellIs" dxfId="27" priority="11" operator="greaterThan">
      <formula>60</formula>
    </cfRule>
  </conditionalFormatting>
  <conditionalFormatting sqref="G18:G21">
    <cfRule type="cellIs" dxfId="26" priority="3" operator="greaterThan">
      <formula>60</formula>
    </cfRule>
  </conditionalFormatting>
  <conditionalFormatting sqref="G23:G26">
    <cfRule type="cellIs" dxfId="25" priority="7" operator="greaterThan">
      <formula>60</formula>
    </cfRule>
  </conditionalFormatting>
  <conditionalFormatting sqref="G28:G34">
    <cfRule type="cellIs" dxfId="24" priority="4" operator="greaterThan">
      <formula>60</formula>
    </cfRule>
  </conditionalFormatting>
  <conditionalFormatting sqref="K12">
    <cfRule type="containsText" dxfId="23" priority="6" operator="containsText" text="10%">
      <formula>NOT(ISERROR(SEARCH("10%",K12)))</formula>
    </cfRule>
  </conditionalFormatting>
  <conditionalFormatting sqref="K12:O12">
    <cfRule type="containsText" dxfId="22" priority="5" operator="containsText" text="Acreage">
      <formula>NOT(ISERROR(SEARCH("Acreage",K12)))</formula>
    </cfRule>
  </conditionalFormatting>
  <conditionalFormatting sqref="P15:P34">
    <cfRule type="containsText" dxfId="21" priority="9" operator="containsText" text="Excessive">
      <formula>NOT(ISERROR(SEARCH("Excessive",P15)))</formula>
    </cfRule>
  </conditionalFormatting>
  <conditionalFormatting sqref="R12">
    <cfRule type="containsText" dxfId="2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0BC780CE-C492-44A7-B7D8-A1B7BB8A1948}"/>
    <dataValidation allowBlank="1" showInputMessage="1" showErrorMessage="1" prompt="Enter percentage to one decimal.  xx.x%" sqref="E14" xr:uid="{B9127789-3AD1-4FBB-8F59-74E439D2906A}"/>
    <dataValidation type="date" operator="lessThanOrEqual" allowBlank="1" showInputMessage="1" showErrorMessage="1" error="The date you've entered is after full maturity.  Enter this production in the Non-EH section." sqref="C15" xr:uid="{27FDDF16-2D96-447B-BD24-613D1193F79A}">
      <formula1>$O$10-46</formula1>
    </dataValidation>
    <dataValidation type="date" operator="lessThanOrEqual" allowBlank="1" showInputMessage="1" showErrorMessage="1" error="Date not in EH date range. Validate date, otherwise enter data in Non-Early Harvest section." sqref="C16:C34" xr:uid="{38A0D42B-FB44-41C7-8EB2-87A9EF752C9D}">
      <formula1>$O$10-46</formula1>
    </dataValidation>
    <dataValidation type="list" allowBlank="1" showInputMessage="1" showErrorMessage="1" prompt="After selecting Crop Year, choose the applicable End of Insurance Period from dropdown options." sqref="O10" xr:uid="{8031D49D-4A08-4A1E-8978-133479FF726B}">
      <formula1>INDIRECT(Q9)</formula1>
    </dataValidation>
    <dataValidation type="whole" allowBlank="1" showInputMessage="1" showErrorMessage="1" prompt="Enter whole number." sqref="O11" xr:uid="{F37B0F53-371E-4169-AD8C-9A4408A62B7D}">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0F577BF4-105A-4264-94D9-2EF307C712BB}">
          <x14:formula1>
            <xm:f>'Data Validations'!$B$16:$B$25</xm:f>
          </x14:formula1>
          <xm:sqref>O9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88CE0-1802-49F2-80CB-5F2A5101992F}">
  <sheetPr>
    <pageSetUpPr fitToPage="1"/>
  </sheetPr>
  <dimension ref="B1:R57"/>
  <sheetViews>
    <sheetView showGridLines="0" zoomScale="80" zoomScaleNormal="80" workbookViewId="0">
      <selection activeCell="K30" sqref="K30:L30"/>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Me3zxcMqwUiWtu5vqlLLQ+azk+n2Ne3GN0q/ZwAzMDSnW15LPpxC44dFtFIbEX1MJlrVqcQ+bCbDgQD8nGQp7A==" saltValue="Ysgm/xq9FiFMUYCedEEdaQ=="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9" priority="2" operator="containsText" text="Excessive">
      <formula>NOT(ISERROR(SEARCH("Excessive",B12)))</formula>
    </cfRule>
  </conditionalFormatting>
  <conditionalFormatting sqref="G15:G34">
    <cfRule type="expression" dxfId="18" priority="10">
      <formula>$C15=""</formula>
    </cfRule>
    <cfRule type="cellIs" dxfId="17" priority="11" operator="greaterThan">
      <formula>60</formula>
    </cfRule>
  </conditionalFormatting>
  <conditionalFormatting sqref="G18:G21">
    <cfRule type="cellIs" dxfId="16" priority="3" operator="greaterThan">
      <formula>60</formula>
    </cfRule>
  </conditionalFormatting>
  <conditionalFormatting sqref="G23:G26">
    <cfRule type="cellIs" dxfId="15" priority="7" operator="greaterThan">
      <formula>60</formula>
    </cfRule>
  </conditionalFormatting>
  <conditionalFormatting sqref="G28:G34">
    <cfRule type="cellIs" dxfId="14" priority="4" operator="greaterThan">
      <formula>60</formula>
    </cfRule>
  </conditionalFormatting>
  <conditionalFormatting sqref="K12">
    <cfRule type="containsText" dxfId="13" priority="6" operator="containsText" text="10%">
      <formula>NOT(ISERROR(SEARCH("10%",K12)))</formula>
    </cfRule>
  </conditionalFormatting>
  <conditionalFormatting sqref="K12:O12">
    <cfRule type="containsText" dxfId="12" priority="5" operator="containsText" text="Acreage">
      <formula>NOT(ISERROR(SEARCH("Acreage",K12)))</formula>
    </cfRule>
  </conditionalFormatting>
  <conditionalFormatting sqref="P15:P34">
    <cfRule type="containsText" dxfId="11" priority="9" operator="containsText" text="Excessive">
      <formula>NOT(ISERROR(SEARCH("Excessive",P15)))</formula>
    </cfRule>
  </conditionalFormatting>
  <conditionalFormatting sqref="R12">
    <cfRule type="containsText" dxfId="1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D730CCE0-7D05-4C27-8343-B736133780F2}"/>
    <dataValidation allowBlank="1" showInputMessage="1" showErrorMessage="1" prompt="Enter percentage to one decimal.  xx.x%" sqref="E14" xr:uid="{CD90D562-211C-496E-9223-5681C69529ED}"/>
    <dataValidation type="date" operator="lessThanOrEqual" allowBlank="1" showInputMessage="1" showErrorMessage="1" error="The date you've entered is after full maturity.  Enter this production in the Non-EH section." sqref="C15" xr:uid="{14C384FC-E753-4C0E-A7A5-175C578601C6}">
      <formula1>$O$10-46</formula1>
    </dataValidation>
    <dataValidation type="date" operator="lessThanOrEqual" allowBlank="1" showInputMessage="1" showErrorMessage="1" error="Date not in EH date range. Validate date, otherwise enter data in Non-Early Harvest section." sqref="C16:C34" xr:uid="{00ABB88E-68A5-4A51-9A97-B2E7DFA72CE3}">
      <formula1>$O$10-46</formula1>
    </dataValidation>
    <dataValidation type="list" allowBlank="1" showInputMessage="1" showErrorMessage="1" prompt="After selecting Crop Year, choose the applicable End of Insurance Period from dropdown options." sqref="O10" xr:uid="{3BEA2200-BFC9-4F51-A619-823ACFE680A4}">
      <formula1>INDIRECT(Q9)</formula1>
    </dataValidation>
    <dataValidation type="whole" allowBlank="1" showInputMessage="1" showErrorMessage="1" prompt="Enter whole number." sqref="O11" xr:uid="{29183844-D7AC-4DCF-BF2D-09E2FE4C38BE}">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AA64D084-DDA9-4DF5-9A10-12EE2B3FBE54}">
          <x14:formula1>
            <xm:f>'Data Validations'!$B$16:$B$25</xm:f>
          </x14:formula1>
          <xm:sqref>O9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4A731-D43E-498B-A0D3-58F2B762B754}">
  <sheetPr>
    <pageSetUpPr fitToPage="1"/>
  </sheetPr>
  <dimension ref="B1:R57"/>
  <sheetViews>
    <sheetView showGridLines="0" zoomScale="80" zoomScaleNormal="80" workbookViewId="0">
      <selection activeCell="M15" sqref="M15:N17"/>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2"/>
    </row>
    <row r="2" spans="2:18" ht="17.25" customHeight="1" x14ac:dyDescent="0.3">
      <c r="C2" s="5"/>
      <c r="D2" s="3"/>
      <c r="E2" s="6"/>
      <c r="G2" s="2"/>
      <c r="H2" s="2"/>
      <c r="I2" s="2"/>
      <c r="J2" s="2"/>
      <c r="K2" s="2"/>
      <c r="L2" s="2"/>
      <c r="R2" s="2"/>
    </row>
    <row r="3" spans="2:18" ht="17.25" customHeight="1" x14ac:dyDescent="0.3">
      <c r="C3" s="5"/>
      <c r="D3" s="3"/>
      <c r="E3" s="6"/>
      <c r="G3" s="2"/>
      <c r="H3" s="2"/>
      <c r="I3" s="2"/>
      <c r="J3" s="2"/>
      <c r="K3" s="2"/>
      <c r="L3" s="2"/>
      <c r="R3" s="2"/>
    </row>
    <row r="4" spans="2:18" ht="17.25" customHeight="1" x14ac:dyDescent="0.3">
      <c r="C4" s="5"/>
      <c r="D4" s="3"/>
      <c r="E4" s="6"/>
      <c r="G4" s="2"/>
      <c r="H4" s="2"/>
      <c r="I4" s="2"/>
      <c r="J4" s="2"/>
      <c r="K4" s="2"/>
      <c r="L4" s="2"/>
      <c r="R4" s="2"/>
    </row>
    <row r="5" spans="2:18" x14ac:dyDescent="0.3">
      <c r="C5" s="5"/>
      <c r="D5" s="3"/>
      <c r="E5" s="6"/>
      <c r="G5" s="2"/>
      <c r="H5" s="2"/>
      <c r="I5" s="2"/>
      <c r="J5" s="2"/>
      <c r="K5" s="2"/>
      <c r="L5" s="2"/>
      <c r="N5" s="6"/>
      <c r="R5" s="2"/>
    </row>
    <row r="6" spans="2:18" x14ac:dyDescent="0.3">
      <c r="C6" s="5"/>
      <c r="D6" s="3"/>
      <c r="E6" s="6"/>
      <c r="G6" s="2"/>
      <c r="H6" s="2"/>
      <c r="I6" s="2"/>
      <c r="J6" s="2"/>
      <c r="K6" s="2"/>
      <c r="L6" s="2"/>
      <c r="N6" s="6"/>
      <c r="R6" s="2"/>
    </row>
    <row r="7" spans="2:18" x14ac:dyDescent="0.3">
      <c r="B7" s="142" t="s">
        <v>28</v>
      </c>
      <c r="C7" s="142"/>
      <c r="D7" s="142"/>
      <c r="E7" s="142"/>
      <c r="F7" s="142"/>
      <c r="G7" s="142"/>
      <c r="H7" s="142"/>
      <c r="I7" s="142"/>
      <c r="J7" s="142"/>
      <c r="K7" s="142"/>
      <c r="L7" s="142"/>
      <c r="M7" s="142"/>
      <c r="N7" s="142"/>
      <c r="O7" s="142"/>
      <c r="Q7" s="9">
        <f>O10-66</f>
        <v>45545</v>
      </c>
      <c r="R7" s="125"/>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1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0"/>
    </row>
    <row r="11" spans="2:18" x14ac:dyDescent="0.3">
      <c r="B11" s="22" t="s">
        <v>31</v>
      </c>
      <c r="C11" s="138"/>
      <c r="D11" s="139"/>
      <c r="E11" s="140"/>
      <c r="F11" s="143" t="s">
        <v>34</v>
      </c>
      <c r="G11" s="144"/>
      <c r="H11" s="81"/>
      <c r="I11" s="121"/>
      <c r="J11" s="23"/>
      <c r="N11" s="33" t="s">
        <v>18</v>
      </c>
      <c r="O11" s="84"/>
      <c r="R11" s="121"/>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dbMKL1YbYQCGWqHsbFJrvKZ3s03QkNm03jEDRizS3uF/dGzH+QeC0K0gx0JI9LwOb8rmULtDHSDhE0inTVu04g==" saltValue="xZIAAX2mrUh5nBJQZ4bNQw=="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89" priority="2" operator="containsText" text="Excessive">
      <formula>NOT(ISERROR(SEARCH("Excessive",B12)))</formula>
    </cfRule>
  </conditionalFormatting>
  <conditionalFormatting sqref="G15:G34">
    <cfRule type="expression" dxfId="188" priority="10">
      <formula>$C15=""</formula>
    </cfRule>
    <cfRule type="cellIs" dxfId="187" priority="11" operator="greaterThan">
      <formula>60</formula>
    </cfRule>
  </conditionalFormatting>
  <conditionalFormatting sqref="G18:G21">
    <cfRule type="cellIs" dxfId="186" priority="3" operator="greaterThan">
      <formula>60</formula>
    </cfRule>
  </conditionalFormatting>
  <conditionalFormatting sqref="G23:G26">
    <cfRule type="cellIs" dxfId="185" priority="7" operator="greaterThan">
      <formula>60</formula>
    </cfRule>
  </conditionalFormatting>
  <conditionalFormatting sqref="G28:G34">
    <cfRule type="cellIs" dxfId="184" priority="4" operator="greaterThan">
      <formula>60</formula>
    </cfRule>
  </conditionalFormatting>
  <conditionalFormatting sqref="K12">
    <cfRule type="containsText" dxfId="183" priority="6" operator="containsText" text="10%">
      <formula>NOT(ISERROR(SEARCH("10%",K12)))</formula>
    </cfRule>
  </conditionalFormatting>
  <conditionalFormatting sqref="K12:O12">
    <cfRule type="containsText" dxfId="182" priority="5" operator="containsText" text="Acreage">
      <formula>NOT(ISERROR(SEARCH("Acreage",K12)))</formula>
    </cfRule>
  </conditionalFormatting>
  <conditionalFormatting sqref="P15:P34">
    <cfRule type="containsText" dxfId="181" priority="9" operator="containsText" text="Excessive">
      <formula>NOT(ISERROR(SEARCH("Excessive",P15)))</formula>
    </cfRule>
  </conditionalFormatting>
  <conditionalFormatting sqref="R12">
    <cfRule type="containsText" dxfId="18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198E0457-96D7-4DD5-93C7-22B318930139}"/>
    <dataValidation allowBlank="1" showInputMessage="1" showErrorMessage="1" prompt="Enter percentage to one decimal.  xx.x%" sqref="E14" xr:uid="{2F060D83-6067-451C-A087-F0FC0F6C3BA8}"/>
    <dataValidation type="date" operator="lessThanOrEqual" allowBlank="1" showInputMessage="1" showErrorMessage="1" error="The date you've entered is after full maturity.  Enter this production in the Non-EH section." sqref="C15" xr:uid="{2554D3F1-5C98-4C3F-8BF7-0C071550504C}">
      <formula1>$O$10-46</formula1>
    </dataValidation>
    <dataValidation type="date" operator="lessThanOrEqual" allowBlank="1" showInputMessage="1" showErrorMessage="1" error="Date not in EH date range. Validate date, otherwise enter data in Non-Early Harvest section." sqref="C16:C34" xr:uid="{A835556F-D9CF-4EDE-866E-914445ED89CA}">
      <formula1>$O$10-46</formula1>
    </dataValidation>
    <dataValidation type="list" allowBlank="1" showInputMessage="1" showErrorMessage="1" prompt="After selecting Crop Year, choose the applicable End of Insurance Period from dropdown options." sqref="O10" xr:uid="{27E6AC0F-EF38-4D26-9939-0A71602DDE31}">
      <formula1>INDIRECT(Q9)</formula1>
    </dataValidation>
    <dataValidation type="whole" allowBlank="1" showInputMessage="1" showErrorMessage="1" prompt="Enter whole number." sqref="O11" xr:uid="{7BD5C648-6324-454B-9CA6-AAFEFF3DBE88}">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D189657D-7C6B-4E82-9263-8652869D2A3E}">
          <x14:formula1>
            <xm:f>'Data Validations'!$B$16:$B$25</xm:f>
          </x14:formula1>
          <xm:sqref>O9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54E2-B675-4D1D-973F-2583CF4B5BAB}">
  <sheetPr>
    <pageSetUpPr fitToPage="1"/>
  </sheetPr>
  <dimension ref="B1:R57"/>
  <sheetViews>
    <sheetView showGridLines="0" zoomScale="80" zoomScaleNormal="80" workbookViewId="0">
      <selection activeCell="K21" sqref="K21:L21"/>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0GT9hA6bnD6FzmjJFnxzc7HJ+qI/gTRTQpOrncr98eWPWW1us0rJXG6GiBfx7Rp0DztrOuEdePm1xECtm5DoSg==" saltValue="bMbzYyb55jmuYRaHn5ea/g=="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9" priority="2" operator="containsText" text="Excessive">
      <formula>NOT(ISERROR(SEARCH("Excessive",B12)))</formula>
    </cfRule>
  </conditionalFormatting>
  <conditionalFormatting sqref="G15:G34">
    <cfRule type="expression" dxfId="8" priority="10">
      <formula>$C15=""</formula>
    </cfRule>
    <cfRule type="cellIs" dxfId="7" priority="11" operator="greaterThan">
      <formula>60</formula>
    </cfRule>
  </conditionalFormatting>
  <conditionalFormatting sqref="G18:G21">
    <cfRule type="cellIs" dxfId="6" priority="3" operator="greaterThan">
      <formula>60</formula>
    </cfRule>
  </conditionalFormatting>
  <conditionalFormatting sqref="G23:G26">
    <cfRule type="cellIs" dxfId="5" priority="7" operator="greaterThan">
      <formula>60</formula>
    </cfRule>
  </conditionalFormatting>
  <conditionalFormatting sqref="G28:G34">
    <cfRule type="cellIs" dxfId="4" priority="4" operator="greaterThan">
      <formula>60</formula>
    </cfRule>
  </conditionalFormatting>
  <conditionalFormatting sqref="K12">
    <cfRule type="containsText" dxfId="3" priority="6" operator="containsText" text="10%">
      <formula>NOT(ISERROR(SEARCH("10%",K12)))</formula>
    </cfRule>
  </conditionalFormatting>
  <conditionalFormatting sqref="K12:O12">
    <cfRule type="containsText" dxfId="2" priority="5" operator="containsText" text="Acreage">
      <formula>NOT(ISERROR(SEARCH("Acreage",K12)))</formula>
    </cfRule>
  </conditionalFormatting>
  <conditionalFormatting sqref="P15:P34">
    <cfRule type="containsText" dxfId="1" priority="9" operator="containsText" text="Excessive">
      <formula>NOT(ISERROR(SEARCH("Excessive",P15)))</formula>
    </cfRule>
  </conditionalFormatting>
  <conditionalFormatting sqref="R12">
    <cfRule type="containsText" dxfId="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B7B187B7-5AB1-4B6D-AE4F-2E926B2F2A0E}"/>
    <dataValidation allowBlank="1" showInputMessage="1" showErrorMessage="1" prompt="Enter percentage to one decimal.  xx.x%" sqref="E14" xr:uid="{B25C81F9-1F1F-4BCE-953A-29216B898808}"/>
    <dataValidation type="date" operator="lessThanOrEqual" allowBlank="1" showInputMessage="1" showErrorMessage="1" error="The date you've entered is after full maturity.  Enter this production in the Non-EH section." sqref="C15" xr:uid="{611B7A32-4652-4A7F-87E1-F48FF9661DDE}">
      <formula1>$O$10-46</formula1>
    </dataValidation>
    <dataValidation type="date" operator="lessThanOrEqual" allowBlank="1" showInputMessage="1" showErrorMessage="1" error="Date not in EH date range. Validate date, otherwise enter data in Non-Early Harvest section." sqref="C16:C34" xr:uid="{2096E0BA-BBA4-458C-B37F-DEF8828B335F}">
      <formula1>$O$10-46</formula1>
    </dataValidation>
    <dataValidation type="list" allowBlank="1" showInputMessage="1" showErrorMessage="1" prompt="After selecting Crop Year, choose the applicable End of Insurance Period from dropdown options." sqref="O10" xr:uid="{58FBA2DB-495D-4B8B-B494-F1A73242B28C}">
      <formula1>INDIRECT(Q9)</formula1>
    </dataValidation>
    <dataValidation type="whole" allowBlank="1" showInputMessage="1" showErrorMessage="1" prompt="Enter whole number." sqref="O11" xr:uid="{D4FD6A2E-A06C-45B8-AAC9-EFD9A6AB6640}">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89E49D97-6692-4C1C-A5A9-03B4F7A743A6}">
          <x14:formula1>
            <xm:f>'Data Validations'!$B$16:$B$25</xm:f>
          </x14:formula1>
          <xm:sqref>O9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E313B-7981-4B23-BB18-E575B7406602}">
  <sheetPr codeName="Sheet4">
    <pageSetUpPr fitToPage="1"/>
  </sheetPr>
  <dimension ref="A1:M29"/>
  <sheetViews>
    <sheetView showGridLines="0" zoomScale="90" zoomScaleNormal="90" workbookViewId="0"/>
  </sheetViews>
  <sheetFormatPr defaultRowHeight="13.8" x14ac:dyDescent="0.25"/>
  <cols>
    <col min="1" max="1" width="15.5546875" style="102" customWidth="1"/>
    <col min="2" max="2" width="30.109375" style="102" customWidth="1"/>
    <col min="3" max="3" width="13.5546875" style="102" customWidth="1"/>
    <col min="4" max="4" width="35" style="102" customWidth="1"/>
    <col min="5" max="5" width="36.5546875" style="102" customWidth="1"/>
    <col min="6" max="16384" width="8.88671875" style="102"/>
  </cols>
  <sheetData>
    <row r="1" spans="1:5" ht="14.4" customHeight="1" x14ac:dyDescent="0.25">
      <c r="D1" s="190" t="s">
        <v>63</v>
      </c>
      <c r="E1" s="190"/>
    </row>
    <row r="2" spans="1:5" ht="14.4" customHeight="1" x14ac:dyDescent="0.25">
      <c r="D2" s="190"/>
      <c r="E2" s="190"/>
    </row>
    <row r="3" spans="1:5" ht="14.4" customHeight="1" x14ac:dyDescent="0.25">
      <c r="D3" s="190"/>
      <c r="E3" s="190"/>
    </row>
    <row r="5" spans="1:5" ht="8.4" customHeight="1" x14ac:dyDescent="0.25"/>
    <row r="6" spans="1:5" ht="18" thickBot="1" x14ac:dyDescent="0.35">
      <c r="A6" s="115" t="s">
        <v>67</v>
      </c>
      <c r="B6" s="116" t="s">
        <v>64</v>
      </c>
      <c r="C6" s="116" t="s">
        <v>58</v>
      </c>
      <c r="D6" s="116" t="s">
        <v>66</v>
      </c>
      <c r="E6" s="116" t="s">
        <v>65</v>
      </c>
    </row>
    <row r="7" spans="1:5" ht="17.399999999999999" x14ac:dyDescent="0.3">
      <c r="A7" s="103">
        <v>1</v>
      </c>
      <c r="B7" s="104" t="str">
        <f>IF('1'!$H$11="","",'1'!$H$11)</f>
        <v/>
      </c>
      <c r="C7" s="105">
        <f>'1'!L10</f>
        <v>0</v>
      </c>
      <c r="D7" s="106">
        <f>'1'!M46</f>
        <v>0</v>
      </c>
      <c r="E7" s="106">
        <f>'1'!N46</f>
        <v>0</v>
      </c>
    </row>
    <row r="8" spans="1:5" ht="17.399999999999999" x14ac:dyDescent="0.3">
      <c r="A8" s="103">
        <v>2</v>
      </c>
      <c r="B8" s="104" t="str">
        <f>IF('2'!$H$11="","",'2'!$H$11)</f>
        <v/>
      </c>
      <c r="C8" s="105">
        <f>'2'!L10</f>
        <v>0</v>
      </c>
      <c r="D8" s="106">
        <f>'2'!M46</f>
        <v>0</v>
      </c>
      <c r="E8" s="106">
        <f>'2'!N46</f>
        <v>0</v>
      </c>
    </row>
    <row r="9" spans="1:5" ht="17.399999999999999" x14ac:dyDescent="0.3">
      <c r="A9" s="103">
        <v>3</v>
      </c>
      <c r="B9" s="104" t="str">
        <f>IF('3'!$H$11="","",'3'!$H$11)</f>
        <v/>
      </c>
      <c r="C9" s="105">
        <f>'3'!L10</f>
        <v>0</v>
      </c>
      <c r="D9" s="106">
        <f>'3'!M46</f>
        <v>0</v>
      </c>
      <c r="E9" s="106">
        <f>'3'!N46</f>
        <v>0</v>
      </c>
    </row>
    <row r="10" spans="1:5" ht="17.399999999999999" x14ac:dyDescent="0.3">
      <c r="A10" s="103">
        <v>4</v>
      </c>
      <c r="B10" s="104" t="str">
        <f>IF('4'!$H$11="","",'4'!$H$11)</f>
        <v/>
      </c>
      <c r="C10" s="105">
        <f>'4'!L10</f>
        <v>0</v>
      </c>
      <c r="D10" s="106">
        <f>'4'!M46</f>
        <v>0</v>
      </c>
      <c r="E10" s="106">
        <f>'4'!N46</f>
        <v>0</v>
      </c>
    </row>
    <row r="11" spans="1:5" ht="17.399999999999999" x14ac:dyDescent="0.3">
      <c r="A11" s="103">
        <v>5</v>
      </c>
      <c r="B11" s="104" t="str">
        <f>IF('5'!$H$11="","",'5'!$H$11)</f>
        <v/>
      </c>
      <c r="C11" s="105">
        <f>'5'!L10</f>
        <v>0</v>
      </c>
      <c r="D11" s="106">
        <f>'5'!M46</f>
        <v>0</v>
      </c>
      <c r="E11" s="106">
        <f>'5'!N46</f>
        <v>0</v>
      </c>
    </row>
    <row r="12" spans="1:5" ht="17.399999999999999" x14ac:dyDescent="0.3">
      <c r="A12" s="103">
        <v>6</v>
      </c>
      <c r="B12" s="104" t="str">
        <f>IF('6'!$H$11="","",'6'!$H$11)</f>
        <v/>
      </c>
      <c r="C12" s="105">
        <f>'6'!L10</f>
        <v>0</v>
      </c>
      <c r="D12" s="106">
        <f>'6'!M46</f>
        <v>0</v>
      </c>
      <c r="E12" s="106">
        <f>'6'!N46</f>
        <v>0</v>
      </c>
    </row>
    <row r="13" spans="1:5" ht="17.399999999999999" x14ac:dyDescent="0.3">
      <c r="A13" s="103">
        <v>7</v>
      </c>
      <c r="B13" s="104" t="str">
        <f>IF('7'!$H$11="","",'7'!$H$11)</f>
        <v/>
      </c>
      <c r="C13" s="105">
        <f>'7'!L10</f>
        <v>0</v>
      </c>
      <c r="D13" s="106">
        <f>'7'!M46</f>
        <v>0</v>
      </c>
      <c r="E13" s="106">
        <f>'7'!N46</f>
        <v>0</v>
      </c>
    </row>
    <row r="14" spans="1:5" ht="17.399999999999999" x14ac:dyDescent="0.3">
      <c r="A14" s="103">
        <v>8</v>
      </c>
      <c r="B14" s="104" t="str">
        <f>IF('8'!$H$11="","",'8'!$H$11)</f>
        <v/>
      </c>
      <c r="C14" s="105">
        <f>'8'!L10</f>
        <v>0</v>
      </c>
      <c r="D14" s="106">
        <f>'8'!M46</f>
        <v>0</v>
      </c>
      <c r="E14" s="106">
        <f>'8'!N46</f>
        <v>0</v>
      </c>
    </row>
    <row r="15" spans="1:5" ht="17.399999999999999" x14ac:dyDescent="0.3">
      <c r="A15" s="103">
        <v>9</v>
      </c>
      <c r="B15" s="104" t="str">
        <f>IF('9'!$H$11="","",'9'!$H$11)</f>
        <v/>
      </c>
      <c r="C15" s="105">
        <f>'9'!L10</f>
        <v>0</v>
      </c>
      <c r="D15" s="106">
        <f>'9'!M46</f>
        <v>0</v>
      </c>
      <c r="E15" s="106">
        <f>'9'!N46</f>
        <v>0</v>
      </c>
    </row>
    <row r="16" spans="1:5" ht="17.399999999999999" x14ac:dyDescent="0.3">
      <c r="A16" s="103">
        <v>10</v>
      </c>
      <c r="B16" s="104" t="str">
        <f>IF('10'!$H$11="","",'10'!$H$11)</f>
        <v/>
      </c>
      <c r="C16" s="105">
        <f>'10'!L10</f>
        <v>0</v>
      </c>
      <c r="D16" s="106">
        <f>'10'!M46</f>
        <v>0</v>
      </c>
      <c r="E16" s="106">
        <f>'10'!N46</f>
        <v>0</v>
      </c>
    </row>
    <row r="17" spans="1:13" ht="17.399999999999999" x14ac:dyDescent="0.3">
      <c r="A17" s="103">
        <v>11</v>
      </c>
      <c r="B17" s="104" t="str">
        <f>IF('11'!$H$11="","",'11'!$H$11)</f>
        <v/>
      </c>
      <c r="C17" s="105">
        <f>'11'!L10</f>
        <v>0</v>
      </c>
      <c r="D17" s="106">
        <f>'11'!M46</f>
        <v>0</v>
      </c>
      <c r="E17" s="106">
        <f>'11'!N46</f>
        <v>0</v>
      </c>
    </row>
    <row r="18" spans="1:13" ht="17.399999999999999" x14ac:dyDescent="0.3">
      <c r="A18" s="103">
        <v>12</v>
      </c>
      <c r="B18" s="104" t="str">
        <f>IF('12'!$H$11="","",'12'!$H$11)</f>
        <v/>
      </c>
      <c r="C18" s="105">
        <f>'12'!L10</f>
        <v>0</v>
      </c>
      <c r="D18" s="106">
        <f>'12'!M46</f>
        <v>0</v>
      </c>
      <c r="E18" s="106">
        <f>'12'!N46</f>
        <v>0</v>
      </c>
    </row>
    <row r="19" spans="1:13" ht="17.399999999999999" x14ac:dyDescent="0.3">
      <c r="A19" s="103">
        <v>13</v>
      </c>
      <c r="B19" s="104" t="str">
        <f>IF('13'!$H$11="","",'13'!$H$11)</f>
        <v/>
      </c>
      <c r="C19" s="105">
        <f>'13'!L10</f>
        <v>0</v>
      </c>
      <c r="D19" s="106">
        <f>'13'!M46</f>
        <v>0</v>
      </c>
      <c r="E19" s="106">
        <f>'13'!N46</f>
        <v>0</v>
      </c>
    </row>
    <row r="20" spans="1:13" ht="17.399999999999999" x14ac:dyDescent="0.3">
      <c r="A20" s="103">
        <v>14</v>
      </c>
      <c r="B20" s="104" t="str">
        <f>IF('14'!$H$11="","",'14'!$H$11)</f>
        <v/>
      </c>
      <c r="C20" s="105">
        <f>'14'!L10</f>
        <v>0</v>
      </c>
      <c r="D20" s="106">
        <f>'14'!M46</f>
        <v>0</v>
      </c>
      <c r="E20" s="106">
        <f>'14'!N46</f>
        <v>0</v>
      </c>
    </row>
    <row r="21" spans="1:13" ht="17.399999999999999" x14ac:dyDescent="0.3">
      <c r="A21" s="103">
        <v>15</v>
      </c>
      <c r="B21" s="104" t="str">
        <f>IF('15'!$H$11="","",'15'!$H$11)</f>
        <v/>
      </c>
      <c r="C21" s="105">
        <f>'15'!L10</f>
        <v>0</v>
      </c>
      <c r="D21" s="106">
        <f>'15'!M46</f>
        <v>0</v>
      </c>
      <c r="E21" s="106">
        <f>'15'!N46</f>
        <v>0</v>
      </c>
    </row>
    <row r="22" spans="1:13" ht="17.399999999999999" x14ac:dyDescent="0.3">
      <c r="A22" s="103">
        <v>16</v>
      </c>
      <c r="B22" s="104" t="str">
        <f>IF('16'!$H$11="","",'16'!$H$11)</f>
        <v/>
      </c>
      <c r="C22" s="105">
        <f>'16'!L10</f>
        <v>0</v>
      </c>
      <c r="D22" s="106">
        <f>'16'!M46</f>
        <v>0</v>
      </c>
      <c r="E22" s="106">
        <f>'16'!N46</f>
        <v>0</v>
      </c>
    </row>
    <row r="23" spans="1:13" ht="17.399999999999999" x14ac:dyDescent="0.3">
      <c r="A23" s="103">
        <v>17</v>
      </c>
      <c r="B23" s="104" t="str">
        <f>IF('17'!$H$11="","",'17'!$H$11)</f>
        <v/>
      </c>
      <c r="C23" s="105">
        <f>'17'!L10</f>
        <v>0</v>
      </c>
      <c r="D23" s="106">
        <f>'17'!M46</f>
        <v>0</v>
      </c>
      <c r="E23" s="106">
        <f>'17'!N46</f>
        <v>0</v>
      </c>
    </row>
    <row r="24" spans="1:13" ht="17.399999999999999" x14ac:dyDescent="0.3">
      <c r="A24" s="103">
        <v>18</v>
      </c>
      <c r="B24" s="104" t="str">
        <f>IF('18'!$H$11="","",'18'!$H$11)</f>
        <v/>
      </c>
      <c r="C24" s="105">
        <f>'18'!L10</f>
        <v>0</v>
      </c>
      <c r="D24" s="106">
        <f>'18'!M46</f>
        <v>0</v>
      </c>
      <c r="E24" s="106">
        <f>'18'!N46</f>
        <v>0</v>
      </c>
    </row>
    <row r="25" spans="1:13" ht="17.399999999999999" x14ac:dyDescent="0.3">
      <c r="A25" s="103">
        <v>19</v>
      </c>
      <c r="B25" s="104" t="str">
        <f>IF('19'!$H$11="","",'19'!$H$11)</f>
        <v/>
      </c>
      <c r="C25" s="105">
        <f>'19'!L10</f>
        <v>0</v>
      </c>
      <c r="D25" s="106">
        <f>'19'!M46</f>
        <v>0</v>
      </c>
      <c r="E25" s="106">
        <f>'19'!N46</f>
        <v>0</v>
      </c>
    </row>
    <row r="26" spans="1:13" ht="18" thickBot="1" x14ac:dyDescent="0.35">
      <c r="A26" s="107">
        <v>20</v>
      </c>
      <c r="B26" s="108" t="str">
        <f>IF('20'!$H$11="","",'20'!$H$11)</f>
        <v/>
      </c>
      <c r="C26" s="109">
        <f>'20'!L10</f>
        <v>0</v>
      </c>
      <c r="D26" s="110">
        <f>'20'!M46</f>
        <v>0</v>
      </c>
      <c r="E26" s="110">
        <f>'20'!N46</f>
        <v>0</v>
      </c>
    </row>
    <row r="27" spans="1:13" ht="17.399999999999999" x14ac:dyDescent="0.3">
      <c r="B27" s="111" t="s">
        <v>59</v>
      </c>
      <c r="C27" s="112">
        <f>SUBTOTAL(109,C7:C26)</f>
        <v>0</v>
      </c>
      <c r="D27" s="113">
        <f>SUBTOTAL(109,D7:D26)</f>
        <v>0</v>
      </c>
      <c r="E27" s="113">
        <f t="shared" ref="E27" si="0">SUBTOTAL(109,E7:E26)</f>
        <v>0</v>
      </c>
    </row>
    <row r="29" spans="1:13" ht="95.4" customHeight="1" x14ac:dyDescent="0.25">
      <c r="A29" s="191" t="s">
        <v>38</v>
      </c>
      <c r="B29" s="191"/>
      <c r="C29" s="191"/>
      <c r="D29" s="191"/>
      <c r="E29" s="191"/>
      <c r="F29" s="114"/>
      <c r="G29" s="114"/>
      <c r="H29" s="114"/>
      <c r="I29" s="114"/>
      <c r="J29" s="114"/>
      <c r="K29" s="114"/>
      <c r="L29" s="114"/>
      <c r="M29" s="114"/>
    </row>
  </sheetData>
  <sheetProtection algorithmName="SHA-512" hashValue="hk1Jd6BW4xqmzCC4AhPR28sta/xZE0E9UlDKyuImZ86z6W4OXEKwplkfDmRDsYvRVyXIsDsG8DHtkcA+zviJeA==" saltValue="NsrZWZ4aViTOb2QKDhlcZw==" spinCount="100000" sheet="1" objects="1" scenarios="1" selectLockedCells="1" autoFilter="0" selectUnlockedCells="1"/>
  <autoFilter ref="A6:E26" xr:uid="{53CE313B-7981-4B23-BB18-E575B7406602}"/>
  <mergeCells count="2">
    <mergeCell ref="D1:E3"/>
    <mergeCell ref="A29:E29"/>
  </mergeCells>
  <pageMargins left="0.7" right="0.7" top="0.75" bottom="0.75" header="0.3" footer="0.3"/>
  <pageSetup scale="87" orientation="landscape" r:id="rId1"/>
  <headerFooter>
    <oddFooter>&amp;R 2024.04</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DAD27-E54A-4FB6-AF65-7B35A269AF2F}">
  <sheetPr codeName="Sheet3"/>
  <dimension ref="A1:K18"/>
  <sheetViews>
    <sheetView workbookViewId="0">
      <selection activeCell="D6" sqref="D6"/>
    </sheetView>
  </sheetViews>
  <sheetFormatPr defaultRowHeight="14.4" x14ac:dyDescent="0.3"/>
  <cols>
    <col min="1" max="1" width="11.44140625" customWidth="1"/>
    <col min="2" max="2" width="14.88671875" customWidth="1"/>
    <col min="3" max="3" width="21" customWidth="1"/>
  </cols>
  <sheetData>
    <row r="1" spans="1:11" x14ac:dyDescent="0.3">
      <c r="A1" s="194" t="s">
        <v>4</v>
      </c>
      <c r="B1" s="194"/>
      <c r="C1" s="194"/>
      <c r="D1" t="s">
        <v>5</v>
      </c>
      <c r="E1" t="s">
        <v>0</v>
      </c>
      <c r="F1" t="s">
        <v>6</v>
      </c>
    </row>
    <row r="2" spans="1:11" x14ac:dyDescent="0.3">
      <c r="A2" s="195" t="s">
        <v>26</v>
      </c>
      <c r="B2" s="195"/>
      <c r="C2" s="195"/>
      <c r="D2" s="1">
        <v>53040</v>
      </c>
      <c r="E2">
        <v>25.11</v>
      </c>
      <c r="F2" s="2">
        <v>2112.31</v>
      </c>
    </row>
    <row r="3" spans="1:11" x14ac:dyDescent="0.3">
      <c r="A3" s="195" t="s">
        <v>35</v>
      </c>
      <c r="B3" s="195"/>
      <c r="C3" s="195"/>
      <c r="D3" s="1">
        <v>61308</v>
      </c>
      <c r="E3">
        <v>25.11</v>
      </c>
      <c r="F3">
        <v>2442</v>
      </c>
    </row>
    <row r="4" spans="1:11" x14ac:dyDescent="0.3">
      <c r="A4" s="195" t="s">
        <v>36</v>
      </c>
      <c r="B4" s="195"/>
      <c r="C4" s="195"/>
      <c r="D4" s="1">
        <v>55543.32</v>
      </c>
      <c r="E4">
        <v>25.11</v>
      </c>
      <c r="F4">
        <v>2212</v>
      </c>
    </row>
    <row r="5" spans="1:11" x14ac:dyDescent="0.3">
      <c r="A5" s="193" t="s">
        <v>40</v>
      </c>
      <c r="B5" s="193"/>
      <c r="C5" s="193"/>
      <c r="D5" s="55">
        <v>56272</v>
      </c>
      <c r="E5" s="56">
        <v>25.11</v>
      </c>
      <c r="F5" s="56">
        <v>2241</v>
      </c>
    </row>
    <row r="6" spans="1:11" x14ac:dyDescent="0.3">
      <c r="A6" s="53" t="s">
        <v>27</v>
      </c>
      <c r="B6" s="53"/>
      <c r="C6" s="53"/>
      <c r="D6" s="1">
        <v>56272</v>
      </c>
      <c r="E6" t="s">
        <v>29</v>
      </c>
    </row>
    <row r="8" spans="1:11" x14ac:dyDescent="0.3">
      <c r="A8" s="192" t="s">
        <v>39</v>
      </c>
      <c r="B8" s="192"/>
      <c r="C8" s="192"/>
      <c r="D8" s="192"/>
      <c r="E8" s="192"/>
      <c r="F8" s="192"/>
      <c r="G8" s="192"/>
      <c r="H8" s="192"/>
      <c r="I8" s="192"/>
      <c r="J8" s="192"/>
      <c r="K8" s="192"/>
    </row>
    <row r="9" spans="1:11" x14ac:dyDescent="0.3">
      <c r="A9" s="192"/>
      <c r="B9" s="192"/>
      <c r="C9" s="192"/>
      <c r="D9" s="192"/>
      <c r="E9" s="192"/>
      <c r="F9" s="192"/>
      <c r="G9" s="192"/>
      <c r="H9" s="192"/>
      <c r="I9" s="192"/>
      <c r="J9" s="192"/>
      <c r="K9" s="192"/>
    </row>
    <row r="18" spans="6:6" x14ac:dyDescent="0.3">
      <c r="F18" s="54"/>
    </row>
  </sheetData>
  <mergeCells count="6">
    <mergeCell ref="A8:K9"/>
    <mergeCell ref="A5:C5"/>
    <mergeCell ref="A1:C1"/>
    <mergeCell ref="A2:C2"/>
    <mergeCell ref="A3:C3"/>
    <mergeCell ref="A4:C4"/>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224D-72AF-47E3-B0CC-21B0AB275EB0}">
  <sheetPr codeName="Sheet2"/>
  <dimension ref="A1:H49"/>
  <sheetViews>
    <sheetView workbookViewId="0">
      <selection activeCell="C27" sqref="C27"/>
    </sheetView>
  </sheetViews>
  <sheetFormatPr defaultRowHeight="14.4" x14ac:dyDescent="0.3"/>
  <cols>
    <col min="1" max="1" width="10.6640625" bestFit="1" customWidth="1"/>
    <col min="5" max="5" width="22" bestFit="1" customWidth="1"/>
    <col min="6" max="6" width="10.6640625" bestFit="1" customWidth="1"/>
    <col min="7" max="7" width="12.44140625" bestFit="1" customWidth="1"/>
  </cols>
  <sheetData>
    <row r="1" spans="1:8" x14ac:dyDescent="0.3">
      <c r="A1" t="s">
        <v>10</v>
      </c>
      <c r="B1" s="8">
        <v>43753</v>
      </c>
      <c r="H1" s="65" t="s">
        <v>51</v>
      </c>
    </row>
    <row r="2" spans="1:8" x14ac:dyDescent="0.3">
      <c r="H2" t="s">
        <v>52</v>
      </c>
    </row>
    <row r="3" spans="1:8" x14ac:dyDescent="0.3">
      <c r="A3" s="10">
        <f>'1'!O10</f>
        <v>45611</v>
      </c>
      <c r="H3" t="s">
        <v>50</v>
      </c>
    </row>
    <row r="4" spans="1:8" x14ac:dyDescent="0.3">
      <c r="H4" t="s">
        <v>54</v>
      </c>
    </row>
    <row r="14" spans="1:8" x14ac:dyDescent="0.3">
      <c r="B14" t="s">
        <v>46</v>
      </c>
      <c r="D14" t="s">
        <v>49</v>
      </c>
      <c r="E14" t="s">
        <v>33</v>
      </c>
    </row>
    <row r="15" spans="1:8" x14ac:dyDescent="0.3">
      <c r="B15">
        <v>2019</v>
      </c>
      <c r="D15">
        <v>2018</v>
      </c>
      <c r="E15" s="9">
        <v>43419</v>
      </c>
      <c r="F15" s="2">
        <v>45</v>
      </c>
    </row>
    <row r="16" spans="1:8" x14ac:dyDescent="0.3">
      <c r="B16">
        <v>2020</v>
      </c>
      <c r="D16">
        <v>2018</v>
      </c>
      <c r="E16" s="9">
        <v>43439</v>
      </c>
      <c r="F16" s="2">
        <v>45</v>
      </c>
    </row>
    <row r="17" spans="2:7" x14ac:dyDescent="0.3">
      <c r="B17">
        <v>2021</v>
      </c>
      <c r="D17">
        <v>2019</v>
      </c>
      <c r="E17" s="10">
        <v>43784</v>
      </c>
      <c r="F17" s="2">
        <v>45</v>
      </c>
    </row>
    <row r="18" spans="2:7" x14ac:dyDescent="0.3">
      <c r="B18">
        <v>2022</v>
      </c>
      <c r="D18">
        <v>2019</v>
      </c>
      <c r="E18" s="10">
        <v>43804</v>
      </c>
      <c r="F18" s="2">
        <v>65</v>
      </c>
      <c r="G18" t="s">
        <v>44</v>
      </c>
    </row>
    <row r="19" spans="2:7" x14ac:dyDescent="0.3">
      <c r="B19">
        <v>2023</v>
      </c>
      <c r="D19">
        <v>2019</v>
      </c>
      <c r="E19" s="10">
        <v>43677</v>
      </c>
      <c r="F19" s="2">
        <v>45</v>
      </c>
    </row>
    <row r="20" spans="2:7" x14ac:dyDescent="0.3">
      <c r="B20">
        <v>2024</v>
      </c>
      <c r="D20">
        <v>2020</v>
      </c>
      <c r="E20" s="9">
        <v>44150</v>
      </c>
      <c r="F20" s="2">
        <v>45</v>
      </c>
    </row>
    <row r="21" spans="2:7" x14ac:dyDescent="0.3">
      <c r="B21">
        <v>2025</v>
      </c>
      <c r="D21">
        <v>2020</v>
      </c>
      <c r="E21" s="9">
        <v>44170</v>
      </c>
      <c r="F21" s="2">
        <v>65</v>
      </c>
      <c r="G21" t="s">
        <v>44</v>
      </c>
    </row>
    <row r="22" spans="2:7" x14ac:dyDescent="0.3">
      <c r="B22">
        <v>2026</v>
      </c>
      <c r="D22">
        <v>2020</v>
      </c>
      <c r="E22" s="9">
        <v>44043</v>
      </c>
      <c r="F22" s="2">
        <v>45</v>
      </c>
    </row>
    <row r="23" spans="2:7" x14ac:dyDescent="0.3">
      <c r="B23">
        <v>2027</v>
      </c>
      <c r="D23">
        <v>2021</v>
      </c>
      <c r="E23" s="9">
        <v>44515</v>
      </c>
      <c r="F23" s="2">
        <v>45</v>
      </c>
    </row>
    <row r="24" spans="2:7" x14ac:dyDescent="0.3">
      <c r="B24">
        <v>2028</v>
      </c>
      <c r="D24">
        <v>2021</v>
      </c>
      <c r="E24" s="9">
        <v>44535</v>
      </c>
      <c r="F24" s="2">
        <v>65</v>
      </c>
      <c r="G24" t="s">
        <v>44</v>
      </c>
    </row>
    <row r="25" spans="2:7" x14ac:dyDescent="0.3">
      <c r="B25">
        <v>2029</v>
      </c>
      <c r="D25">
        <v>2021</v>
      </c>
      <c r="E25" s="9">
        <v>44408</v>
      </c>
      <c r="F25" s="2">
        <v>45</v>
      </c>
    </row>
    <row r="26" spans="2:7" x14ac:dyDescent="0.3">
      <c r="D26">
        <v>2022</v>
      </c>
      <c r="E26" s="9">
        <v>44880</v>
      </c>
      <c r="F26" s="2">
        <v>45</v>
      </c>
    </row>
    <row r="27" spans="2:7" x14ac:dyDescent="0.3">
      <c r="D27">
        <v>2022</v>
      </c>
      <c r="E27" s="9">
        <v>44900</v>
      </c>
      <c r="F27" s="2">
        <v>65</v>
      </c>
      <c r="G27" t="s">
        <v>44</v>
      </c>
    </row>
    <row r="28" spans="2:7" x14ac:dyDescent="0.3">
      <c r="D28">
        <v>2022</v>
      </c>
      <c r="E28" s="9">
        <v>44773</v>
      </c>
      <c r="F28" s="2">
        <v>45</v>
      </c>
    </row>
    <row r="29" spans="2:7" x14ac:dyDescent="0.3">
      <c r="D29">
        <v>2023</v>
      </c>
      <c r="E29" s="64">
        <v>45245</v>
      </c>
      <c r="F29" s="2">
        <v>45</v>
      </c>
    </row>
    <row r="30" spans="2:7" x14ac:dyDescent="0.3">
      <c r="D30">
        <v>2023</v>
      </c>
      <c r="E30" s="64">
        <v>45265</v>
      </c>
      <c r="F30" s="2">
        <v>65</v>
      </c>
      <c r="G30" t="s">
        <v>44</v>
      </c>
    </row>
    <row r="31" spans="2:7" x14ac:dyDescent="0.3">
      <c r="D31">
        <v>2023</v>
      </c>
      <c r="E31" s="64">
        <v>45138</v>
      </c>
      <c r="F31" s="2">
        <v>45</v>
      </c>
    </row>
    <row r="32" spans="2:7" x14ac:dyDescent="0.3">
      <c r="D32">
        <v>2024</v>
      </c>
      <c r="E32" s="64">
        <v>45611</v>
      </c>
      <c r="F32" s="2">
        <v>45</v>
      </c>
    </row>
    <row r="33" spans="4:7" x14ac:dyDescent="0.3">
      <c r="D33">
        <v>2024</v>
      </c>
      <c r="E33" s="64">
        <v>45631</v>
      </c>
      <c r="F33" s="2">
        <v>65</v>
      </c>
      <c r="G33" t="s">
        <v>44</v>
      </c>
    </row>
    <row r="34" spans="4:7" x14ac:dyDescent="0.3">
      <c r="D34">
        <v>2024</v>
      </c>
      <c r="E34" s="64">
        <v>45504</v>
      </c>
      <c r="F34" s="2">
        <v>45</v>
      </c>
    </row>
    <row r="35" spans="4:7" x14ac:dyDescent="0.3">
      <c r="D35">
        <v>2025</v>
      </c>
      <c r="E35" s="64">
        <v>45976</v>
      </c>
      <c r="F35" s="2">
        <v>45</v>
      </c>
    </row>
    <row r="36" spans="4:7" x14ac:dyDescent="0.3">
      <c r="D36">
        <v>2025</v>
      </c>
      <c r="E36" s="64">
        <v>45996</v>
      </c>
      <c r="F36" s="2">
        <v>65</v>
      </c>
      <c r="G36" t="s">
        <v>44</v>
      </c>
    </row>
    <row r="37" spans="4:7" x14ac:dyDescent="0.3">
      <c r="D37">
        <v>2025</v>
      </c>
      <c r="E37" s="64">
        <v>45869</v>
      </c>
      <c r="F37" s="2">
        <v>45</v>
      </c>
    </row>
    <row r="38" spans="4:7" x14ac:dyDescent="0.3">
      <c r="D38">
        <v>2026</v>
      </c>
      <c r="E38" s="64">
        <v>46341</v>
      </c>
      <c r="F38" s="2">
        <v>45</v>
      </c>
    </row>
    <row r="39" spans="4:7" x14ac:dyDescent="0.3">
      <c r="D39">
        <v>2026</v>
      </c>
      <c r="E39" s="64">
        <v>46361</v>
      </c>
      <c r="F39" s="2">
        <v>65</v>
      </c>
      <c r="G39" t="s">
        <v>44</v>
      </c>
    </row>
    <row r="40" spans="4:7" x14ac:dyDescent="0.3">
      <c r="D40">
        <v>2026</v>
      </c>
      <c r="E40" s="64">
        <v>46234</v>
      </c>
      <c r="F40" s="2">
        <v>45</v>
      </c>
    </row>
    <row r="41" spans="4:7" x14ac:dyDescent="0.3">
      <c r="D41">
        <v>2027</v>
      </c>
      <c r="E41" s="64">
        <v>46706</v>
      </c>
      <c r="F41" s="2">
        <v>45</v>
      </c>
    </row>
    <row r="42" spans="4:7" x14ac:dyDescent="0.3">
      <c r="D42">
        <v>2027</v>
      </c>
      <c r="E42" s="64">
        <v>46726</v>
      </c>
      <c r="F42" s="2">
        <v>65</v>
      </c>
      <c r="G42" t="s">
        <v>44</v>
      </c>
    </row>
    <row r="43" spans="4:7" x14ac:dyDescent="0.3">
      <c r="D43">
        <v>2027</v>
      </c>
      <c r="E43" s="64">
        <v>46599</v>
      </c>
      <c r="F43" s="2">
        <v>45</v>
      </c>
    </row>
    <row r="44" spans="4:7" x14ac:dyDescent="0.3">
      <c r="D44">
        <v>2028</v>
      </c>
      <c r="E44" s="64">
        <v>47072</v>
      </c>
      <c r="F44" s="2">
        <v>45</v>
      </c>
    </row>
    <row r="45" spans="4:7" x14ac:dyDescent="0.3">
      <c r="D45">
        <v>2028</v>
      </c>
      <c r="E45" s="64">
        <v>47092</v>
      </c>
      <c r="F45" s="2">
        <v>65</v>
      </c>
      <c r="G45" t="s">
        <v>44</v>
      </c>
    </row>
    <row r="46" spans="4:7" x14ac:dyDescent="0.3">
      <c r="D46">
        <v>2028</v>
      </c>
      <c r="E46" s="64">
        <v>46965</v>
      </c>
      <c r="F46" s="2">
        <v>45</v>
      </c>
    </row>
    <row r="47" spans="4:7" x14ac:dyDescent="0.3">
      <c r="D47">
        <v>2029</v>
      </c>
      <c r="E47" s="64">
        <v>47437</v>
      </c>
      <c r="F47" s="2">
        <v>45</v>
      </c>
    </row>
    <row r="48" spans="4:7" x14ac:dyDescent="0.3">
      <c r="D48">
        <v>2029</v>
      </c>
      <c r="E48" s="64">
        <v>47457</v>
      </c>
      <c r="F48" s="2">
        <v>65</v>
      </c>
      <c r="G48" t="s">
        <v>44</v>
      </c>
    </row>
    <row r="49" spans="4:6" x14ac:dyDescent="0.3">
      <c r="D49">
        <v>2029</v>
      </c>
      <c r="E49" s="64">
        <v>47330</v>
      </c>
      <c r="F49" s="2">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9E0C3-6546-458B-A6D0-AC054598E7F4}">
  <sheetPr>
    <pageSetUpPr fitToPage="1"/>
  </sheetPr>
  <dimension ref="B1:R57"/>
  <sheetViews>
    <sheetView showGridLines="0" zoomScale="80" zoomScaleNormal="80" workbookViewId="0">
      <selection activeCell="B30" sqref="B30"/>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2"/>
    </row>
    <row r="2" spans="2:18" ht="17.25" customHeight="1" x14ac:dyDescent="0.3">
      <c r="C2" s="5"/>
      <c r="D2" s="3"/>
      <c r="E2" s="6"/>
      <c r="G2" s="2"/>
      <c r="H2" s="2"/>
      <c r="I2" s="2"/>
      <c r="J2" s="2"/>
      <c r="K2" s="2"/>
      <c r="L2" s="2"/>
      <c r="R2" s="2"/>
    </row>
    <row r="3" spans="2:18" ht="17.25" customHeight="1" x14ac:dyDescent="0.3">
      <c r="C3" s="5"/>
      <c r="D3" s="3"/>
      <c r="E3" s="6"/>
      <c r="G3" s="2"/>
      <c r="H3" s="2"/>
      <c r="I3" s="2"/>
      <c r="J3" s="2"/>
      <c r="K3" s="2"/>
      <c r="L3" s="2"/>
      <c r="R3" s="2"/>
    </row>
    <row r="4" spans="2:18" ht="17.25" customHeight="1" x14ac:dyDescent="0.3">
      <c r="C4" s="5"/>
      <c r="D4" s="3"/>
      <c r="E4" s="6"/>
      <c r="G4" s="2"/>
      <c r="H4" s="2"/>
      <c r="I4" s="2"/>
      <c r="J4" s="2"/>
      <c r="K4" s="2"/>
      <c r="L4" s="2"/>
      <c r="R4" s="2"/>
    </row>
    <row r="5" spans="2:18" x14ac:dyDescent="0.3">
      <c r="C5" s="5"/>
      <c r="D5" s="3"/>
      <c r="E5" s="6"/>
      <c r="G5" s="2"/>
      <c r="H5" s="2"/>
      <c r="I5" s="2"/>
      <c r="J5" s="2"/>
      <c r="K5" s="2"/>
      <c r="L5" s="2"/>
      <c r="N5" s="6"/>
      <c r="R5" s="2"/>
    </row>
    <row r="6" spans="2:18" x14ac:dyDescent="0.3">
      <c r="C6" s="5"/>
      <c r="D6" s="3"/>
      <c r="E6" s="6"/>
      <c r="G6" s="2"/>
      <c r="H6" s="2"/>
      <c r="I6" s="2"/>
      <c r="J6" s="2"/>
      <c r="K6" s="2"/>
      <c r="L6" s="2"/>
      <c r="N6" s="6"/>
      <c r="R6" s="2"/>
    </row>
    <row r="7" spans="2:18" x14ac:dyDescent="0.3">
      <c r="B7" s="142" t="s">
        <v>28</v>
      </c>
      <c r="C7" s="142"/>
      <c r="D7" s="142"/>
      <c r="E7" s="142"/>
      <c r="F7" s="142"/>
      <c r="G7" s="142"/>
      <c r="H7" s="142"/>
      <c r="I7" s="142"/>
      <c r="J7" s="142"/>
      <c r="K7" s="142"/>
      <c r="L7" s="142"/>
      <c r="M7" s="142"/>
      <c r="N7" s="142"/>
      <c r="O7" s="142"/>
      <c r="Q7" s="9">
        <f>O10-66</f>
        <v>45545</v>
      </c>
      <c r="R7" s="125"/>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1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0"/>
    </row>
    <row r="11" spans="2:18" x14ac:dyDescent="0.3">
      <c r="B11" s="22" t="s">
        <v>31</v>
      </c>
      <c r="C11" s="138"/>
      <c r="D11" s="139"/>
      <c r="E11" s="140"/>
      <c r="F11" s="143" t="s">
        <v>34</v>
      </c>
      <c r="G11" s="144"/>
      <c r="H11" s="81"/>
      <c r="I11" s="121"/>
      <c r="J11" s="23"/>
      <c r="N11" s="33" t="s">
        <v>18</v>
      </c>
      <c r="O11" s="84"/>
      <c r="R11" s="121"/>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376KwtuMN7lpx+a2iN8w073pm5aqUXRt/v6zSfcnQyp6pQiKwvY371uLVI+i2kopCNyBFg9nxTibkRX1YdFIYw==" saltValue="GeVO5WL7jDleSz9y+cu2Bw=="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79" priority="2" operator="containsText" text="Excessive">
      <formula>NOT(ISERROR(SEARCH("Excessive",B12)))</formula>
    </cfRule>
  </conditionalFormatting>
  <conditionalFormatting sqref="G15:G34">
    <cfRule type="expression" dxfId="178" priority="10">
      <formula>$C15=""</formula>
    </cfRule>
    <cfRule type="cellIs" dxfId="177" priority="11" operator="greaterThan">
      <formula>60</formula>
    </cfRule>
  </conditionalFormatting>
  <conditionalFormatting sqref="G18:G21">
    <cfRule type="cellIs" dxfId="176" priority="3" operator="greaterThan">
      <formula>60</formula>
    </cfRule>
  </conditionalFormatting>
  <conditionalFormatting sqref="G23:G26">
    <cfRule type="cellIs" dxfId="175" priority="7" operator="greaterThan">
      <formula>60</formula>
    </cfRule>
  </conditionalFormatting>
  <conditionalFormatting sqref="G28:G34">
    <cfRule type="cellIs" dxfId="174" priority="4" operator="greaterThan">
      <formula>60</formula>
    </cfRule>
  </conditionalFormatting>
  <conditionalFormatting sqref="K12">
    <cfRule type="containsText" dxfId="173" priority="6" operator="containsText" text="10%">
      <formula>NOT(ISERROR(SEARCH("10%",K12)))</formula>
    </cfRule>
  </conditionalFormatting>
  <conditionalFormatting sqref="K12:O12">
    <cfRule type="containsText" dxfId="172" priority="5" operator="containsText" text="Acreage">
      <formula>NOT(ISERROR(SEARCH("Acreage",K12)))</formula>
    </cfRule>
  </conditionalFormatting>
  <conditionalFormatting sqref="P15:P34">
    <cfRule type="containsText" dxfId="171" priority="9" operator="containsText" text="Excessive">
      <formula>NOT(ISERROR(SEARCH("Excessive",P15)))</formula>
    </cfRule>
  </conditionalFormatting>
  <conditionalFormatting sqref="R12">
    <cfRule type="containsText" dxfId="17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B8E93488-7392-485E-A755-30068803E93E}"/>
    <dataValidation allowBlank="1" showInputMessage="1" showErrorMessage="1" prompt="Enter percentage to one decimal.  xx.x%" sqref="E14" xr:uid="{A4F6CB5C-5E96-49BD-A6ED-D56C4092F1E6}"/>
    <dataValidation type="date" operator="lessThanOrEqual" allowBlank="1" showInputMessage="1" showErrorMessage="1" error="The date you've entered is after full maturity.  Enter this production in the Non-EH section." sqref="C15" xr:uid="{FFBDC308-47E9-4E3F-8E34-D5DBBB803F8D}">
      <formula1>$O$10-46</formula1>
    </dataValidation>
    <dataValidation type="date" operator="lessThanOrEqual" allowBlank="1" showInputMessage="1" showErrorMessage="1" error="Date not in EH date range. Validate date, otherwise enter data in Non-Early Harvest section." sqref="C16:C34" xr:uid="{79F265DA-24BF-495D-9A14-2517A10D5ED1}">
      <formula1>$O$10-46</formula1>
    </dataValidation>
    <dataValidation type="list" allowBlank="1" showInputMessage="1" showErrorMessage="1" prompt="After selecting Crop Year, choose the applicable End of Insurance Period from dropdown options." sqref="O10" xr:uid="{A02D4B22-9898-45E4-9DD5-F263992F369E}">
      <formula1>INDIRECT(Q9)</formula1>
    </dataValidation>
    <dataValidation type="whole" allowBlank="1" showInputMessage="1" showErrorMessage="1" prompt="Enter whole number." sqref="O11" xr:uid="{15D59653-A296-483D-891C-F786C78B9B30}">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7C4E1C3D-73EB-4BF2-846F-9AF2D43C27A1}">
          <x14:formula1>
            <xm:f>'Data Validations'!$B$16:$B$25</xm:f>
          </x14:formula1>
          <xm:sqref>O9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B348-BE1B-44CF-9794-1E4E20577591}">
  <sheetPr>
    <pageSetUpPr fitToPage="1"/>
  </sheetPr>
  <dimension ref="B1:R57"/>
  <sheetViews>
    <sheetView showGridLines="0" zoomScale="80" zoomScaleNormal="80" workbookViewId="0">
      <selection activeCell="B30" sqref="B30"/>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2"/>
    </row>
    <row r="2" spans="2:18" ht="17.25" customHeight="1" x14ac:dyDescent="0.3">
      <c r="C2" s="5"/>
      <c r="D2" s="3"/>
      <c r="E2" s="6"/>
      <c r="G2" s="2"/>
      <c r="H2" s="2"/>
      <c r="I2" s="2"/>
      <c r="J2" s="2"/>
      <c r="K2" s="2"/>
      <c r="L2" s="2"/>
      <c r="R2" s="2"/>
    </row>
    <row r="3" spans="2:18" ht="17.25" customHeight="1" x14ac:dyDescent="0.3">
      <c r="C3" s="5"/>
      <c r="D3" s="3"/>
      <c r="E3" s="6"/>
      <c r="G3" s="2"/>
      <c r="H3" s="2"/>
      <c r="I3" s="2"/>
      <c r="J3" s="2"/>
      <c r="K3" s="2"/>
      <c r="L3" s="2"/>
      <c r="R3" s="2"/>
    </row>
    <row r="4" spans="2:18" ht="17.25" customHeight="1" x14ac:dyDescent="0.3">
      <c r="C4" s="5"/>
      <c r="D4" s="3"/>
      <c r="E4" s="6"/>
      <c r="G4" s="2"/>
      <c r="H4" s="2"/>
      <c r="I4" s="2"/>
      <c r="J4" s="2"/>
      <c r="K4" s="2"/>
      <c r="L4" s="2"/>
      <c r="R4" s="2"/>
    </row>
    <row r="5" spans="2:18" x14ac:dyDescent="0.3">
      <c r="C5" s="5"/>
      <c r="D5" s="3"/>
      <c r="E5" s="6"/>
      <c r="G5" s="2"/>
      <c r="H5" s="2"/>
      <c r="I5" s="2"/>
      <c r="J5" s="2"/>
      <c r="K5" s="2"/>
      <c r="L5" s="2"/>
      <c r="N5" s="6"/>
      <c r="R5" s="2"/>
    </row>
    <row r="6" spans="2:18" x14ac:dyDescent="0.3">
      <c r="C6" s="5"/>
      <c r="D6" s="3"/>
      <c r="E6" s="6"/>
      <c r="G6" s="2"/>
      <c r="H6" s="2"/>
      <c r="I6" s="2"/>
      <c r="J6" s="2"/>
      <c r="K6" s="2"/>
      <c r="L6" s="2"/>
      <c r="N6" s="6"/>
      <c r="R6" s="2"/>
    </row>
    <row r="7" spans="2:18" x14ac:dyDescent="0.3">
      <c r="B7" s="142" t="s">
        <v>28</v>
      </c>
      <c r="C7" s="142"/>
      <c r="D7" s="142"/>
      <c r="E7" s="142"/>
      <c r="F7" s="142"/>
      <c r="G7" s="142"/>
      <c r="H7" s="142"/>
      <c r="I7" s="142"/>
      <c r="J7" s="142"/>
      <c r="K7" s="142"/>
      <c r="L7" s="142"/>
      <c r="M7" s="142"/>
      <c r="N7" s="142"/>
      <c r="O7" s="142"/>
      <c r="Q7" s="9">
        <f>O10-66</f>
        <v>45545</v>
      </c>
      <c r="R7" s="125"/>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1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0"/>
    </row>
    <row r="11" spans="2:18" x14ac:dyDescent="0.3">
      <c r="B11" s="22" t="s">
        <v>31</v>
      </c>
      <c r="C11" s="138"/>
      <c r="D11" s="139"/>
      <c r="E11" s="140"/>
      <c r="F11" s="143" t="s">
        <v>34</v>
      </c>
      <c r="G11" s="144"/>
      <c r="H11" s="81"/>
      <c r="I11" s="121"/>
      <c r="J11" s="23"/>
      <c r="N11" s="33" t="s">
        <v>18</v>
      </c>
      <c r="O11" s="84"/>
      <c r="R11" s="121"/>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0h/K2Lr2EFAPD2e/JFtt8XPluOACH+FHaau5PUsUljS2bC0Qk5s1g6DQTRPBEiQbCH+R2X9QNJQ4P3s3hFG2cQ==" saltValue="XIq1AkPBPvSS8zePil999w=="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69" priority="2" operator="containsText" text="Excessive">
      <formula>NOT(ISERROR(SEARCH("Excessive",B12)))</formula>
    </cfRule>
  </conditionalFormatting>
  <conditionalFormatting sqref="G15:G34">
    <cfRule type="expression" dxfId="168" priority="10">
      <formula>$C15=""</formula>
    </cfRule>
    <cfRule type="cellIs" dxfId="167" priority="11" operator="greaterThan">
      <formula>60</formula>
    </cfRule>
  </conditionalFormatting>
  <conditionalFormatting sqref="G18:G21">
    <cfRule type="cellIs" dxfId="166" priority="3" operator="greaterThan">
      <formula>60</formula>
    </cfRule>
  </conditionalFormatting>
  <conditionalFormatting sqref="G23:G26">
    <cfRule type="cellIs" dxfId="165" priority="7" operator="greaterThan">
      <formula>60</formula>
    </cfRule>
  </conditionalFormatting>
  <conditionalFormatting sqref="G28:G34">
    <cfRule type="cellIs" dxfId="164" priority="4" operator="greaterThan">
      <formula>60</formula>
    </cfRule>
  </conditionalFormatting>
  <conditionalFormatting sqref="K12">
    <cfRule type="containsText" dxfId="163" priority="6" operator="containsText" text="10%">
      <formula>NOT(ISERROR(SEARCH("10%",K12)))</formula>
    </cfRule>
  </conditionalFormatting>
  <conditionalFormatting sqref="K12:O12">
    <cfRule type="containsText" dxfId="162" priority="5" operator="containsText" text="Acreage">
      <formula>NOT(ISERROR(SEARCH("Acreage",K12)))</formula>
    </cfRule>
  </conditionalFormatting>
  <conditionalFormatting sqref="P15:P34">
    <cfRule type="containsText" dxfId="161" priority="9" operator="containsText" text="Excessive">
      <formula>NOT(ISERROR(SEARCH("Excessive",P15)))</formula>
    </cfRule>
  </conditionalFormatting>
  <conditionalFormatting sqref="R12">
    <cfRule type="containsText" dxfId="16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136EC133-CE38-4E23-B25E-FDE3BA863CD7}"/>
    <dataValidation allowBlank="1" showInputMessage="1" showErrorMessage="1" prompt="Enter percentage to one decimal.  xx.x%" sqref="E14" xr:uid="{3B7EE03B-F9E3-4561-874A-02BAC41C96DD}"/>
    <dataValidation type="date" operator="lessThanOrEqual" allowBlank="1" showInputMessage="1" showErrorMessage="1" error="The date you've entered is after full maturity.  Enter this production in the Non-EH section." sqref="C15" xr:uid="{1CEDB323-A5DC-4FA6-870F-8E6B4D65ED74}">
      <formula1>$O$10-46</formula1>
    </dataValidation>
    <dataValidation type="date" operator="lessThanOrEqual" allowBlank="1" showInputMessage="1" showErrorMessage="1" error="Date not in EH date range. Validate date, otherwise enter data in Non-Early Harvest section." sqref="C16:C34" xr:uid="{B425A50C-8D95-4F8E-A0AB-DD4B7CD56F87}">
      <formula1>$O$10-46</formula1>
    </dataValidation>
    <dataValidation type="list" allowBlank="1" showInputMessage="1" showErrorMessage="1" prompt="After selecting Crop Year, choose the applicable End of Insurance Period from dropdown options." sqref="O10" xr:uid="{CB2204A9-64A2-46FD-836B-C81269D441CF}">
      <formula1>INDIRECT(Q9)</formula1>
    </dataValidation>
    <dataValidation type="whole" allowBlank="1" showInputMessage="1" showErrorMessage="1" prompt="Enter whole number." sqref="O11" xr:uid="{AE0DF442-6996-40B1-B141-1796246535CF}">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DC55B9AC-2B4E-4441-8BA7-51CE94BD609E}">
          <x14:formula1>
            <xm:f>'Data Validations'!$B$16:$B$25</xm:f>
          </x14:formula1>
          <xm:sqref>O9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2FC85-E44F-4903-8AAE-3A14E575B4D3}">
  <sheetPr>
    <pageSetUpPr fitToPage="1"/>
  </sheetPr>
  <dimension ref="B1:R57"/>
  <sheetViews>
    <sheetView showGridLines="0" zoomScale="80" zoomScaleNormal="80" workbookViewId="0">
      <selection activeCell="B16" sqref="B16"/>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2"/>
    </row>
    <row r="2" spans="2:18" ht="17.25" customHeight="1" x14ac:dyDescent="0.3">
      <c r="C2" s="5"/>
      <c r="D2" s="3"/>
      <c r="E2" s="6"/>
      <c r="G2" s="2"/>
      <c r="H2" s="2"/>
      <c r="I2" s="2"/>
      <c r="J2" s="2"/>
      <c r="K2" s="2"/>
      <c r="L2" s="2"/>
      <c r="R2" s="2"/>
    </row>
    <row r="3" spans="2:18" ht="17.25" customHeight="1" x14ac:dyDescent="0.3">
      <c r="C3" s="5"/>
      <c r="D3" s="3"/>
      <c r="E3" s="6"/>
      <c r="G3" s="2"/>
      <c r="H3" s="2"/>
      <c r="I3" s="2"/>
      <c r="J3" s="2"/>
      <c r="K3" s="2"/>
      <c r="L3" s="2"/>
      <c r="R3" s="2"/>
    </row>
    <row r="4" spans="2:18" ht="17.25" customHeight="1" x14ac:dyDescent="0.3">
      <c r="C4" s="5"/>
      <c r="D4" s="3"/>
      <c r="E4" s="6"/>
      <c r="G4" s="2"/>
      <c r="H4" s="2"/>
      <c r="I4" s="2"/>
      <c r="J4" s="2"/>
      <c r="K4" s="2"/>
      <c r="L4" s="2"/>
      <c r="R4" s="2"/>
    </row>
    <row r="5" spans="2:18" x14ac:dyDescent="0.3">
      <c r="C5" s="5"/>
      <c r="D5" s="3"/>
      <c r="E5" s="6"/>
      <c r="G5" s="2"/>
      <c r="H5" s="2"/>
      <c r="I5" s="2"/>
      <c r="J5" s="2"/>
      <c r="K5" s="2"/>
      <c r="L5" s="2"/>
      <c r="N5" s="6"/>
      <c r="R5" s="2"/>
    </row>
    <row r="6" spans="2:18" x14ac:dyDescent="0.3">
      <c r="C6" s="5"/>
      <c r="D6" s="3"/>
      <c r="E6" s="6"/>
      <c r="G6" s="2"/>
      <c r="H6" s="2"/>
      <c r="I6" s="2"/>
      <c r="J6" s="2"/>
      <c r="K6" s="2"/>
      <c r="L6" s="2"/>
      <c r="N6" s="6"/>
      <c r="R6" s="2"/>
    </row>
    <row r="7" spans="2:18" x14ac:dyDescent="0.3">
      <c r="B7" s="142" t="s">
        <v>28</v>
      </c>
      <c r="C7" s="142"/>
      <c r="D7" s="142"/>
      <c r="E7" s="142"/>
      <c r="F7" s="142"/>
      <c r="G7" s="142"/>
      <c r="H7" s="142"/>
      <c r="I7" s="142"/>
      <c r="J7" s="142"/>
      <c r="K7" s="142"/>
      <c r="L7" s="142"/>
      <c r="M7" s="142"/>
      <c r="N7" s="142"/>
      <c r="O7" s="142"/>
      <c r="Q7" s="9">
        <f>O10-66</f>
        <v>45545</v>
      </c>
      <c r="R7" s="125"/>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1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0"/>
    </row>
    <row r="11" spans="2:18" x14ac:dyDescent="0.3">
      <c r="B11" s="22" t="s">
        <v>31</v>
      </c>
      <c r="C11" s="138"/>
      <c r="D11" s="139"/>
      <c r="E11" s="140"/>
      <c r="F11" s="143" t="s">
        <v>34</v>
      </c>
      <c r="G11" s="144"/>
      <c r="H11" s="81"/>
      <c r="I11" s="121"/>
      <c r="J11" s="23"/>
      <c r="N11" s="33" t="s">
        <v>18</v>
      </c>
      <c r="O11" s="84"/>
      <c r="R11" s="121"/>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XXxzJAvunNDUIF8AsAvbZeRfikCmYAUblh5uFUTXfk3LT/7/ue39jQfT1FF47WDhqKgD/OKouhRCH+co5hDQlg==" saltValue="k4lZwuix/SL8LEr2Gr9DCA=="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59" priority="2" operator="containsText" text="Excessive">
      <formula>NOT(ISERROR(SEARCH("Excessive",B12)))</formula>
    </cfRule>
  </conditionalFormatting>
  <conditionalFormatting sqref="G15:G34">
    <cfRule type="expression" dxfId="158" priority="10">
      <formula>$C15=""</formula>
    </cfRule>
    <cfRule type="cellIs" dxfId="157" priority="11" operator="greaterThan">
      <formula>60</formula>
    </cfRule>
  </conditionalFormatting>
  <conditionalFormatting sqref="G18:G21">
    <cfRule type="cellIs" dxfId="156" priority="3" operator="greaterThan">
      <formula>60</formula>
    </cfRule>
  </conditionalFormatting>
  <conditionalFormatting sqref="G23:G26">
    <cfRule type="cellIs" dxfId="155" priority="7" operator="greaterThan">
      <formula>60</formula>
    </cfRule>
  </conditionalFormatting>
  <conditionalFormatting sqref="G28:G34">
    <cfRule type="cellIs" dxfId="154" priority="4" operator="greaterThan">
      <formula>60</formula>
    </cfRule>
  </conditionalFormatting>
  <conditionalFormatting sqref="K12">
    <cfRule type="containsText" dxfId="153" priority="6" operator="containsText" text="10%">
      <formula>NOT(ISERROR(SEARCH("10%",K12)))</formula>
    </cfRule>
  </conditionalFormatting>
  <conditionalFormatting sqref="K12:O12">
    <cfRule type="containsText" dxfId="152" priority="5" operator="containsText" text="Acreage">
      <formula>NOT(ISERROR(SEARCH("Acreage",K12)))</formula>
    </cfRule>
  </conditionalFormatting>
  <conditionalFormatting sqref="P15:P34">
    <cfRule type="containsText" dxfId="151" priority="9" operator="containsText" text="Excessive">
      <formula>NOT(ISERROR(SEARCH("Excessive",P15)))</formula>
    </cfRule>
  </conditionalFormatting>
  <conditionalFormatting sqref="R12">
    <cfRule type="containsText" dxfId="15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1D81044B-1B62-42D2-8261-25D2B8F5A993}"/>
    <dataValidation allowBlank="1" showInputMessage="1" showErrorMessage="1" prompt="Enter percentage to one decimal.  xx.x%" sqref="E14" xr:uid="{88DAEBCC-F73E-49E7-9123-8DD22C86B7D5}"/>
    <dataValidation type="date" operator="lessThanOrEqual" allowBlank="1" showInputMessage="1" showErrorMessage="1" error="The date you've entered is after full maturity.  Enter this production in the Non-EH section." sqref="C15" xr:uid="{8447179A-2053-4158-A9DF-62343483C46E}">
      <formula1>$O$10-46</formula1>
    </dataValidation>
    <dataValidation type="date" operator="lessThanOrEqual" allowBlank="1" showInputMessage="1" showErrorMessage="1" error="Date not in EH date range. Validate date, otherwise enter data in Non-Early Harvest section." sqref="C16:C34" xr:uid="{926280B3-63E1-4B78-B1FB-4FFA4CEADBFF}">
      <formula1>$O$10-46</formula1>
    </dataValidation>
    <dataValidation type="list" allowBlank="1" showInputMessage="1" showErrorMessage="1" prompt="After selecting Crop Year, choose the applicable End of Insurance Period from dropdown options." sqref="O10" xr:uid="{CEED1E08-BA5D-4884-9DD9-5482E803A308}">
      <formula1>INDIRECT(Q9)</formula1>
    </dataValidation>
    <dataValidation type="whole" allowBlank="1" showInputMessage="1" showErrorMessage="1" prompt="Enter whole number." sqref="O11" xr:uid="{3B09D78A-82E5-4721-B3AF-B006836CA038}">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1A7B9F78-D1BC-47D8-B8A4-2664F021DD83}">
          <x14:formula1>
            <xm:f>'Data Validations'!$B$16:$B$25</xm:f>
          </x14:formula1>
          <xm:sqref>O9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1ADD6-FB69-4E4F-BB63-89A93488F44F}">
  <sheetPr>
    <pageSetUpPr fitToPage="1"/>
  </sheetPr>
  <dimension ref="B1:R57"/>
  <sheetViews>
    <sheetView showGridLines="0" zoomScale="80" zoomScaleNormal="80" workbookViewId="0">
      <selection activeCell="B31" sqref="B31"/>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2"/>
    </row>
    <row r="2" spans="2:18" ht="17.25" customHeight="1" x14ac:dyDescent="0.3">
      <c r="C2" s="5"/>
      <c r="D2" s="3"/>
      <c r="E2" s="6"/>
      <c r="G2" s="2"/>
      <c r="H2" s="2"/>
      <c r="I2" s="2"/>
      <c r="J2" s="2"/>
      <c r="K2" s="2"/>
      <c r="L2" s="2"/>
      <c r="R2" s="2"/>
    </row>
    <row r="3" spans="2:18" ht="17.25" customHeight="1" x14ac:dyDescent="0.3">
      <c r="C3" s="5"/>
      <c r="D3" s="3"/>
      <c r="E3" s="6"/>
      <c r="G3" s="2"/>
      <c r="H3" s="2"/>
      <c r="I3" s="2"/>
      <c r="J3" s="2"/>
      <c r="K3" s="2"/>
      <c r="L3" s="2"/>
      <c r="R3" s="2"/>
    </row>
    <row r="4" spans="2:18" ht="17.25" customHeight="1" x14ac:dyDescent="0.3">
      <c r="C4" s="5"/>
      <c r="D4" s="3"/>
      <c r="E4" s="6"/>
      <c r="G4" s="2"/>
      <c r="H4" s="2"/>
      <c r="I4" s="2"/>
      <c r="J4" s="2"/>
      <c r="K4" s="2"/>
      <c r="L4" s="2"/>
      <c r="R4" s="2"/>
    </row>
    <row r="5" spans="2:18" x14ac:dyDescent="0.3">
      <c r="C5" s="5"/>
      <c r="D5" s="3"/>
      <c r="E5" s="6"/>
      <c r="G5" s="2"/>
      <c r="H5" s="2"/>
      <c r="I5" s="2"/>
      <c r="J5" s="2"/>
      <c r="K5" s="2"/>
      <c r="L5" s="2"/>
      <c r="N5" s="6"/>
      <c r="R5" s="2"/>
    </row>
    <row r="6" spans="2:18" x14ac:dyDescent="0.3">
      <c r="C6" s="5"/>
      <c r="D6" s="3"/>
      <c r="E6" s="6"/>
      <c r="G6" s="2"/>
      <c r="H6" s="2"/>
      <c r="I6" s="2"/>
      <c r="J6" s="2"/>
      <c r="K6" s="2"/>
      <c r="L6" s="2"/>
      <c r="N6" s="6"/>
      <c r="R6" s="2"/>
    </row>
    <row r="7" spans="2:18" x14ac:dyDescent="0.3">
      <c r="B7" s="142" t="s">
        <v>28</v>
      </c>
      <c r="C7" s="142"/>
      <c r="D7" s="142"/>
      <c r="E7" s="142"/>
      <c r="F7" s="142"/>
      <c r="G7" s="142"/>
      <c r="H7" s="142"/>
      <c r="I7" s="142"/>
      <c r="J7" s="142"/>
      <c r="K7" s="142"/>
      <c r="L7" s="142"/>
      <c r="M7" s="142"/>
      <c r="N7" s="142"/>
      <c r="O7" s="142"/>
      <c r="Q7" s="9">
        <f>O10-66</f>
        <v>45545</v>
      </c>
      <c r="R7" s="125"/>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1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0"/>
    </row>
    <row r="11" spans="2:18" x14ac:dyDescent="0.3">
      <c r="B11" s="22" t="s">
        <v>31</v>
      </c>
      <c r="C11" s="138"/>
      <c r="D11" s="139"/>
      <c r="E11" s="140"/>
      <c r="F11" s="143" t="s">
        <v>34</v>
      </c>
      <c r="G11" s="144"/>
      <c r="H11" s="81"/>
      <c r="I11" s="121"/>
      <c r="J11" s="23"/>
      <c r="N11" s="33" t="s">
        <v>18</v>
      </c>
      <c r="O11" s="84"/>
      <c r="R11" s="121"/>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Ab1OHZoEOOPjKTQyQY7j8TxYxAo9HMsxLEAEpGyRuf6cNxS9A2fmwIVdJBxEJAQK99+3YdmxfyDzkK2uOqvrEg==" saltValue="iSpSllg+y0ugJXnGWVgXHw=="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49" priority="2" operator="containsText" text="Excessive">
      <formula>NOT(ISERROR(SEARCH("Excessive",B12)))</formula>
    </cfRule>
  </conditionalFormatting>
  <conditionalFormatting sqref="G15:G34">
    <cfRule type="expression" dxfId="148" priority="10">
      <formula>$C15=""</formula>
    </cfRule>
    <cfRule type="cellIs" dxfId="147" priority="11" operator="greaterThan">
      <formula>60</formula>
    </cfRule>
  </conditionalFormatting>
  <conditionalFormatting sqref="G18:G21">
    <cfRule type="cellIs" dxfId="146" priority="3" operator="greaterThan">
      <formula>60</formula>
    </cfRule>
  </conditionalFormatting>
  <conditionalFormatting sqref="G23:G26">
    <cfRule type="cellIs" dxfId="145" priority="7" operator="greaterThan">
      <formula>60</formula>
    </cfRule>
  </conditionalFormatting>
  <conditionalFormatting sqref="G28:G34">
    <cfRule type="cellIs" dxfId="144" priority="4" operator="greaterThan">
      <formula>60</formula>
    </cfRule>
  </conditionalFormatting>
  <conditionalFormatting sqref="K12">
    <cfRule type="containsText" dxfId="143" priority="6" operator="containsText" text="10%">
      <formula>NOT(ISERROR(SEARCH("10%",K12)))</formula>
    </cfRule>
  </conditionalFormatting>
  <conditionalFormatting sqref="K12:O12">
    <cfRule type="containsText" dxfId="142" priority="5" operator="containsText" text="Acreage">
      <formula>NOT(ISERROR(SEARCH("Acreage",K12)))</formula>
    </cfRule>
  </conditionalFormatting>
  <conditionalFormatting sqref="P15:P34">
    <cfRule type="containsText" dxfId="141" priority="9" operator="containsText" text="Excessive">
      <formula>NOT(ISERROR(SEARCH("Excessive",P15)))</formula>
    </cfRule>
  </conditionalFormatting>
  <conditionalFormatting sqref="R12">
    <cfRule type="containsText" dxfId="14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79A2DC16-7699-452A-9ADC-7B45931A11DE}"/>
    <dataValidation allowBlank="1" showInputMessage="1" showErrorMessage="1" prompt="Enter percentage to one decimal.  xx.x%" sqref="E14" xr:uid="{BF316BD8-1DE9-47FF-931D-77162108968C}"/>
    <dataValidation type="date" operator="lessThanOrEqual" allowBlank="1" showInputMessage="1" showErrorMessage="1" error="The date you've entered is after full maturity.  Enter this production in the Non-EH section." sqref="C15" xr:uid="{67093E26-7018-4E08-8F22-B8CCFA25628F}">
      <formula1>$O$10-46</formula1>
    </dataValidation>
    <dataValidation type="date" operator="lessThanOrEqual" allowBlank="1" showInputMessage="1" showErrorMessage="1" error="Date not in EH date range. Validate date, otherwise enter data in Non-Early Harvest section." sqref="C16:C34" xr:uid="{D315B0E6-569F-40F7-8AAE-271AD640400A}">
      <formula1>$O$10-46</formula1>
    </dataValidation>
    <dataValidation type="list" allowBlank="1" showInputMessage="1" showErrorMessage="1" prompt="After selecting Crop Year, choose the applicable End of Insurance Period from dropdown options." sqref="O10" xr:uid="{326402E4-0CEA-4387-84C6-B76CBF69043D}">
      <formula1>INDIRECT(Q9)</formula1>
    </dataValidation>
    <dataValidation type="whole" allowBlank="1" showInputMessage="1" showErrorMessage="1" prompt="Enter whole number." sqref="O11" xr:uid="{A3E20A28-D8D6-42CD-B419-7CE94FBF078B}">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6F736881-B3BD-4046-BFB7-2E4DF1953A24}">
          <x14:formula1>
            <xm:f>'Data Validations'!$B$16:$B$25</xm:f>
          </x14:formula1>
          <xm:sqref>O9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1814-760A-4119-AA97-F8A4067E6C13}">
  <sheetPr>
    <pageSetUpPr fitToPage="1"/>
  </sheetPr>
  <dimension ref="B1:R57"/>
  <sheetViews>
    <sheetView showGridLines="0" zoomScale="80" zoomScaleNormal="80" workbookViewId="0">
      <selection activeCell="B16" sqref="B16"/>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2"/>
    </row>
    <row r="2" spans="2:18" ht="17.25" customHeight="1" x14ac:dyDescent="0.3">
      <c r="C2" s="5"/>
      <c r="D2" s="3"/>
      <c r="E2" s="6"/>
      <c r="G2" s="2"/>
      <c r="H2" s="2"/>
      <c r="I2" s="2"/>
      <c r="J2" s="2"/>
      <c r="K2" s="2"/>
      <c r="L2" s="2"/>
      <c r="R2" s="2"/>
    </row>
    <row r="3" spans="2:18" ht="17.25" customHeight="1" x14ac:dyDescent="0.3">
      <c r="C3" s="5"/>
      <c r="D3" s="3"/>
      <c r="E3" s="6"/>
      <c r="G3" s="2"/>
      <c r="H3" s="2"/>
      <c r="I3" s="2"/>
      <c r="J3" s="2"/>
      <c r="K3" s="2"/>
      <c r="L3" s="2"/>
      <c r="R3" s="2"/>
    </row>
    <row r="4" spans="2:18" ht="17.25" customHeight="1" x14ac:dyDescent="0.3">
      <c r="C4" s="5"/>
      <c r="D4" s="3"/>
      <c r="E4" s="6"/>
      <c r="G4" s="2"/>
      <c r="H4" s="2"/>
      <c r="I4" s="2"/>
      <c r="J4" s="2"/>
      <c r="K4" s="2"/>
      <c r="L4" s="2"/>
      <c r="R4" s="2"/>
    </row>
    <row r="5" spans="2:18" x14ac:dyDescent="0.3">
      <c r="C5" s="5"/>
      <c r="D5" s="3"/>
      <c r="E5" s="6"/>
      <c r="G5" s="2"/>
      <c r="H5" s="2"/>
      <c r="I5" s="2"/>
      <c r="J5" s="2"/>
      <c r="K5" s="2"/>
      <c r="L5" s="2"/>
      <c r="N5" s="6"/>
      <c r="R5" s="2"/>
    </row>
    <row r="6" spans="2:18" x14ac:dyDescent="0.3">
      <c r="C6" s="5"/>
      <c r="D6" s="3"/>
      <c r="E6" s="6"/>
      <c r="G6" s="2"/>
      <c r="H6" s="2"/>
      <c r="I6" s="2"/>
      <c r="J6" s="2"/>
      <c r="K6" s="2"/>
      <c r="L6" s="2"/>
      <c r="N6" s="6"/>
      <c r="R6" s="2"/>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1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21"/>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NTpE/oBKhdTCdOhqs0CNUzcpsYN4m5ejCEw7w19mgGo6foQ0bKhDLoWJH46R3eLHpEu+x9aiy2uhGZS6wqFslA==" saltValue="J1KSKi+uXwxBE/b+A4dIlQ=="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39" priority="2" operator="containsText" text="Excessive">
      <formula>NOT(ISERROR(SEARCH("Excessive",B12)))</formula>
    </cfRule>
  </conditionalFormatting>
  <conditionalFormatting sqref="G15:G34">
    <cfRule type="expression" dxfId="138" priority="10">
      <formula>$C15=""</formula>
    </cfRule>
    <cfRule type="cellIs" dxfId="137" priority="11" operator="greaterThan">
      <formula>60</formula>
    </cfRule>
  </conditionalFormatting>
  <conditionalFormatting sqref="G18:G21">
    <cfRule type="cellIs" dxfId="136" priority="3" operator="greaterThan">
      <formula>60</formula>
    </cfRule>
  </conditionalFormatting>
  <conditionalFormatting sqref="G23:G26">
    <cfRule type="cellIs" dxfId="135" priority="7" operator="greaterThan">
      <formula>60</formula>
    </cfRule>
  </conditionalFormatting>
  <conditionalFormatting sqref="G28:G34">
    <cfRule type="cellIs" dxfId="134" priority="4" operator="greaterThan">
      <formula>60</formula>
    </cfRule>
  </conditionalFormatting>
  <conditionalFormatting sqref="K12">
    <cfRule type="containsText" dxfId="133" priority="6" operator="containsText" text="10%">
      <formula>NOT(ISERROR(SEARCH("10%",K12)))</formula>
    </cfRule>
  </conditionalFormatting>
  <conditionalFormatting sqref="K12:O12">
    <cfRule type="containsText" dxfId="132" priority="5" operator="containsText" text="Acreage">
      <formula>NOT(ISERROR(SEARCH("Acreage",K12)))</formula>
    </cfRule>
  </conditionalFormatting>
  <conditionalFormatting sqref="P15:P34">
    <cfRule type="containsText" dxfId="131" priority="9" operator="containsText" text="Excessive">
      <formula>NOT(ISERROR(SEARCH("Excessive",P15)))</formula>
    </cfRule>
  </conditionalFormatting>
  <conditionalFormatting sqref="R12">
    <cfRule type="containsText" dxfId="13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B72369B1-162D-491D-A035-8D1DB3A9F3F2}"/>
    <dataValidation allowBlank="1" showInputMessage="1" showErrorMessage="1" prompt="Enter percentage to one decimal.  xx.x%" sqref="E14" xr:uid="{E13AB1BC-E999-4BB7-89AA-96E2FC6D3F4A}"/>
    <dataValidation type="date" operator="lessThanOrEqual" allowBlank="1" showInputMessage="1" showErrorMessage="1" error="The date you've entered is after full maturity.  Enter this production in the Non-EH section." sqref="C15" xr:uid="{DBA6DA2A-576C-4963-8735-E50769996263}">
      <formula1>$O$10-46</formula1>
    </dataValidation>
    <dataValidation type="date" operator="lessThanOrEqual" allowBlank="1" showInputMessage="1" showErrorMessage="1" error="Date not in EH date range. Validate date, otherwise enter data in Non-Early Harvest section." sqref="C16:C34" xr:uid="{CD3A0090-227A-4583-8A85-4DEE7927B189}">
      <formula1>$O$10-46</formula1>
    </dataValidation>
    <dataValidation type="list" allowBlank="1" showInputMessage="1" showErrorMessage="1" prompt="After selecting Crop Year, choose the applicable End of Insurance Period from dropdown options." sqref="O10" xr:uid="{C868D369-6AB8-467E-87CD-E40AE8C9FEAA}">
      <formula1>INDIRECT(Q9)</formula1>
    </dataValidation>
    <dataValidation type="whole" allowBlank="1" showInputMessage="1" showErrorMessage="1" prompt="Enter whole number." sqref="O11" xr:uid="{630FFB39-ABEF-476C-B54F-6E505956DCCC}">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D64ECD2F-AC8D-40A9-A43A-FA484A0FCEF1}">
          <x14:formula1>
            <xm:f>'Data Validations'!$B$16:$B$25</xm:f>
          </x14:formula1>
          <xm:sqref>O9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08EB2-AE19-4F77-9250-802B6188A228}">
  <sheetPr>
    <pageSetUpPr fitToPage="1"/>
  </sheetPr>
  <dimension ref="B1:R57"/>
  <sheetViews>
    <sheetView showGridLines="0" zoomScale="80" zoomScaleNormal="80" workbookViewId="0">
      <selection activeCell="B29" sqref="B29"/>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PN0xPMDNPtv2mN/pR+c/V96WpXQwArsuqNWV6HsUfRN7rcJS2U8Mfv55NV+ZyjN4DZliMpYW+/OrYKGKflmZTw==" saltValue="9A2QeFkClCsNybmoTYgnRA=="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29" priority="2" operator="containsText" text="Excessive">
      <formula>NOT(ISERROR(SEARCH("Excessive",B12)))</formula>
    </cfRule>
  </conditionalFormatting>
  <conditionalFormatting sqref="G15:G34">
    <cfRule type="expression" dxfId="128" priority="10">
      <formula>$C15=""</formula>
    </cfRule>
    <cfRule type="cellIs" dxfId="127" priority="11" operator="greaterThan">
      <formula>60</formula>
    </cfRule>
  </conditionalFormatting>
  <conditionalFormatting sqref="G18:G21">
    <cfRule type="cellIs" dxfId="126" priority="3" operator="greaterThan">
      <formula>60</formula>
    </cfRule>
  </conditionalFormatting>
  <conditionalFormatting sqref="G23:G26">
    <cfRule type="cellIs" dxfId="125" priority="7" operator="greaterThan">
      <formula>60</formula>
    </cfRule>
  </conditionalFormatting>
  <conditionalFormatting sqref="G28:G34">
    <cfRule type="cellIs" dxfId="124" priority="4" operator="greaterThan">
      <formula>60</formula>
    </cfRule>
  </conditionalFormatting>
  <conditionalFormatting sqref="K12">
    <cfRule type="containsText" dxfId="123" priority="6" operator="containsText" text="10%">
      <formula>NOT(ISERROR(SEARCH("10%",K12)))</formula>
    </cfRule>
  </conditionalFormatting>
  <conditionalFormatting sqref="K12:O12">
    <cfRule type="containsText" dxfId="122" priority="5" operator="containsText" text="Acreage">
      <formula>NOT(ISERROR(SEARCH("Acreage",K12)))</formula>
    </cfRule>
  </conditionalFormatting>
  <conditionalFormatting sqref="P15:P34">
    <cfRule type="containsText" dxfId="121" priority="9" operator="containsText" text="Excessive">
      <formula>NOT(ISERROR(SEARCH("Excessive",P15)))</formula>
    </cfRule>
  </conditionalFormatting>
  <conditionalFormatting sqref="R12">
    <cfRule type="containsText" dxfId="12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8D6F615A-6DF2-49FC-90AC-97A8591702A7}"/>
    <dataValidation allowBlank="1" showInputMessage="1" showErrorMessage="1" prompt="Enter percentage to one decimal.  xx.x%" sqref="E14" xr:uid="{4675C0EE-9976-4EFB-821F-E736F0720D29}"/>
    <dataValidation type="date" operator="lessThanOrEqual" allowBlank="1" showInputMessage="1" showErrorMessage="1" error="The date you've entered is after full maturity.  Enter this production in the Non-EH section." sqref="C15" xr:uid="{22899AAF-8B48-4EFD-9FA8-4876D89C2D66}">
      <formula1>$O$10-46</formula1>
    </dataValidation>
    <dataValidation type="date" operator="lessThanOrEqual" allowBlank="1" showInputMessage="1" showErrorMessage="1" error="Date not in EH date range. Validate date, otherwise enter data in Non-Early Harvest section." sqref="C16:C34" xr:uid="{C6C24724-85CC-40C4-AB07-5304DD6C5DE9}">
      <formula1>$O$10-46</formula1>
    </dataValidation>
    <dataValidation type="list" allowBlank="1" showInputMessage="1" showErrorMessage="1" prompt="After selecting Crop Year, choose the applicable End of Insurance Period from dropdown options." sqref="O10" xr:uid="{33353901-B8A7-47B5-B6DE-1F6DEF34E4B3}">
      <formula1>INDIRECT(Q9)</formula1>
    </dataValidation>
    <dataValidation type="whole" allowBlank="1" showInputMessage="1" showErrorMessage="1" prompt="Enter whole number." sqref="O11" xr:uid="{46B1C4CB-4635-4849-87B9-438658D8484B}">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7FE5A89E-38FF-49C5-8C84-6D3D194CD0F5}">
          <x14:formula1>
            <xm:f>'Data Validations'!$B$16:$B$25</xm:f>
          </x14:formula1>
          <xm:sqref>O9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8419E-8524-4D70-9BA3-00D873C67E43}">
  <sheetPr>
    <pageSetUpPr fitToPage="1"/>
  </sheetPr>
  <dimension ref="B1:R57"/>
  <sheetViews>
    <sheetView showGridLines="0" zoomScale="80" zoomScaleNormal="80" workbookViewId="0">
      <selection activeCell="B16" sqref="B16"/>
    </sheetView>
  </sheetViews>
  <sheetFormatPr defaultRowHeight="14.4" x14ac:dyDescent="0.3"/>
  <cols>
    <col min="1" max="1" width="1.6640625" customWidth="1"/>
    <col min="2" max="2" width="28.77734375" customWidth="1"/>
    <col min="3" max="3" width="11.88671875" bestFit="1" customWidth="1"/>
    <col min="4" max="5" width="12.6640625" customWidth="1"/>
    <col min="6" max="6" width="14" customWidth="1"/>
    <col min="7" max="7" width="12.109375" customWidth="1"/>
    <col min="8" max="8" width="20.6640625" customWidth="1"/>
    <col min="9" max="9" width="9.5546875" bestFit="1" customWidth="1"/>
    <col min="10" max="10" width="1.6640625" customWidth="1"/>
    <col min="11" max="11" width="18.33203125" customWidth="1"/>
    <col min="12" max="12" width="12.33203125" customWidth="1"/>
    <col min="13" max="13" width="17.21875" customWidth="1"/>
    <col min="14" max="14" width="17.6640625" customWidth="1"/>
    <col min="15" max="15" width="18.44140625" customWidth="1"/>
    <col min="16" max="16" width="12.109375" hidden="1" customWidth="1"/>
    <col min="17" max="17" width="13.21875" hidden="1" customWidth="1"/>
    <col min="18" max="18" width="9.5546875" bestFit="1" customWidth="1"/>
  </cols>
  <sheetData>
    <row r="1" spans="2:18" ht="17.25" customHeight="1" x14ac:dyDescent="0.3">
      <c r="C1" s="5"/>
      <c r="D1" s="3"/>
      <c r="E1" s="6"/>
      <c r="G1" s="2"/>
      <c r="H1" s="2"/>
      <c r="I1" s="2"/>
      <c r="J1" s="2"/>
      <c r="K1" s="34"/>
      <c r="L1" s="34"/>
      <c r="M1" s="137"/>
      <c r="N1" s="137"/>
      <c r="O1" s="137"/>
      <c r="P1" t="s">
        <v>53</v>
      </c>
      <c r="Q1" t="s">
        <v>53</v>
      </c>
      <c r="R1" s="128"/>
    </row>
    <row r="2" spans="2:18" ht="17.25" customHeight="1" x14ac:dyDescent="0.3">
      <c r="C2" s="5"/>
      <c r="D2" s="3"/>
      <c r="E2" s="6"/>
      <c r="G2" s="2"/>
      <c r="H2" s="2"/>
      <c r="I2" s="2"/>
      <c r="J2" s="2"/>
      <c r="K2" s="2"/>
      <c r="L2" s="2"/>
      <c r="R2" s="128"/>
    </row>
    <row r="3" spans="2:18" ht="17.25" customHeight="1" x14ac:dyDescent="0.3">
      <c r="C3" s="5"/>
      <c r="D3" s="3"/>
      <c r="E3" s="6"/>
      <c r="G3" s="2"/>
      <c r="H3" s="2"/>
      <c r="I3" s="2"/>
      <c r="J3" s="2"/>
      <c r="K3" s="2"/>
      <c r="L3" s="2"/>
      <c r="R3" s="128"/>
    </row>
    <row r="4" spans="2:18" ht="17.25" customHeight="1" x14ac:dyDescent="0.3">
      <c r="C4" s="5"/>
      <c r="D4" s="3"/>
      <c r="E4" s="6"/>
      <c r="G4" s="2"/>
      <c r="H4" s="2"/>
      <c r="I4" s="2"/>
      <c r="J4" s="2"/>
      <c r="K4" s="2"/>
      <c r="L4" s="2"/>
      <c r="R4" s="128"/>
    </row>
    <row r="5" spans="2:18" x14ac:dyDescent="0.3">
      <c r="C5" s="5"/>
      <c r="D5" s="3"/>
      <c r="E5" s="6"/>
      <c r="G5" s="2"/>
      <c r="H5" s="2"/>
      <c r="I5" s="2"/>
      <c r="J5" s="2"/>
      <c r="K5" s="2"/>
      <c r="L5" s="2"/>
      <c r="N5" s="6"/>
      <c r="R5" s="128"/>
    </row>
    <row r="6" spans="2:18" x14ac:dyDescent="0.3">
      <c r="C6" s="5"/>
      <c r="D6" s="3"/>
      <c r="E6" s="6"/>
      <c r="G6" s="2"/>
      <c r="H6" s="2"/>
      <c r="I6" s="2"/>
      <c r="J6" s="2"/>
      <c r="K6" s="2"/>
      <c r="L6" s="2"/>
      <c r="N6" s="6"/>
      <c r="R6" s="128"/>
    </row>
    <row r="7" spans="2:18" x14ac:dyDescent="0.3">
      <c r="B7" s="142" t="s">
        <v>28</v>
      </c>
      <c r="C7" s="142"/>
      <c r="D7" s="142"/>
      <c r="E7" s="142"/>
      <c r="F7" s="142"/>
      <c r="G7" s="142"/>
      <c r="H7" s="142"/>
      <c r="I7" s="142"/>
      <c r="J7" s="142"/>
      <c r="K7" s="142"/>
      <c r="L7" s="142"/>
      <c r="M7" s="142"/>
      <c r="N7" s="142"/>
      <c r="O7" s="142"/>
      <c r="Q7" s="9">
        <f>O10-66</f>
        <v>45545</v>
      </c>
      <c r="R7" s="126"/>
    </row>
    <row r="8" spans="2:18" ht="36" customHeight="1" x14ac:dyDescent="0.3">
      <c r="B8" s="150" t="s">
        <v>57</v>
      </c>
      <c r="C8" s="151"/>
      <c r="D8" s="151"/>
      <c r="E8" s="151"/>
      <c r="F8" s="151"/>
      <c r="G8" s="151"/>
      <c r="H8" s="151"/>
      <c r="I8" s="151"/>
      <c r="J8" s="151"/>
      <c r="K8" s="151"/>
      <c r="L8" s="151"/>
      <c r="M8" s="151"/>
      <c r="N8" s="151"/>
      <c r="O8" s="151"/>
      <c r="Q8" s="9">
        <f>O10-46</f>
        <v>45565</v>
      </c>
      <c r="R8" s="9"/>
    </row>
    <row r="9" spans="2:18" x14ac:dyDescent="0.3">
      <c r="B9" s="22" t="s">
        <v>19</v>
      </c>
      <c r="C9" s="152"/>
      <c r="D9" s="152"/>
      <c r="E9" s="152"/>
      <c r="F9" s="33" t="s">
        <v>17</v>
      </c>
      <c r="G9" s="153"/>
      <c r="H9" s="154"/>
      <c r="I9" s="119"/>
      <c r="J9" s="35"/>
      <c r="K9" s="22" t="s">
        <v>20</v>
      </c>
      <c r="L9" s="82"/>
      <c r="N9" s="22" t="s">
        <v>48</v>
      </c>
      <c r="O9" s="81">
        <v>2024</v>
      </c>
      <c r="Q9" t="str">
        <f>_xlfn.CONCAT("_",O9)</f>
        <v>_2024</v>
      </c>
      <c r="R9" s="129"/>
    </row>
    <row r="10" spans="2:18" x14ac:dyDescent="0.3">
      <c r="B10" s="22" t="s">
        <v>47</v>
      </c>
      <c r="C10" s="141"/>
      <c r="D10" s="141"/>
      <c r="E10" s="141"/>
      <c r="F10" s="155" t="s">
        <v>32</v>
      </c>
      <c r="G10" s="155"/>
      <c r="H10" s="78"/>
      <c r="I10" s="120"/>
      <c r="J10" s="23"/>
      <c r="K10" s="22" t="s">
        <v>21</v>
      </c>
      <c r="L10" s="46">
        <f>SUM(C10+H10+O44+O45)</f>
        <v>0</v>
      </c>
      <c r="M10" s="143" t="s">
        <v>33</v>
      </c>
      <c r="N10" s="144"/>
      <c r="O10" s="83">
        <v>45611</v>
      </c>
      <c r="Q10" s="9"/>
      <c r="R10" s="127"/>
    </row>
    <row r="11" spans="2:18" x14ac:dyDescent="0.3">
      <c r="B11" s="22" t="s">
        <v>31</v>
      </c>
      <c r="C11" s="138"/>
      <c r="D11" s="139"/>
      <c r="E11" s="140"/>
      <c r="F11" s="143" t="s">
        <v>34</v>
      </c>
      <c r="G11" s="144"/>
      <c r="H11" s="81"/>
      <c r="I11" s="121"/>
      <c r="J11" s="23"/>
      <c r="N11" s="33" t="s">
        <v>18</v>
      </c>
      <c r="O11" s="84"/>
      <c r="R11" s="130"/>
    </row>
    <row r="12" spans="2:18" x14ac:dyDescent="0.3">
      <c r="B12" s="136" t="str">
        <f>IF(OR(G15&gt;65,G16&gt;65, G17&gt;65,G18&gt;65,G24&gt;65,G25&gt;65,G26&gt;65,G32&gt;65,G33&gt;65, G34&gt;65),"EH days appears excessive.  Are you sure you've entered the correct EH date?","")</f>
        <v/>
      </c>
      <c r="C12" s="136"/>
      <c r="D12" s="136"/>
      <c r="E12" s="136"/>
      <c r="F12" s="136"/>
      <c r="G12" s="136"/>
      <c r="H12" s="136"/>
      <c r="I12" s="122"/>
      <c r="K12" s="136" t="str">
        <f>IF(C10&lt;(L10*0.15),"EH Minimum 15% of Unit Acreage not achieved.  Enter in Non-EH section.", "")</f>
        <v/>
      </c>
      <c r="L12" s="136"/>
      <c r="M12" s="136"/>
      <c r="N12" s="136"/>
      <c r="O12" s="136"/>
      <c r="Q12" s="12">
        <f>IF(K12="",1,2)</f>
        <v>1</v>
      </c>
      <c r="R12" s="122"/>
    </row>
    <row r="13" spans="2:18" ht="18" x14ac:dyDescent="0.35">
      <c r="B13" s="145" t="s">
        <v>11</v>
      </c>
      <c r="C13" s="146"/>
      <c r="D13" s="146"/>
      <c r="E13" s="146"/>
      <c r="F13" s="146"/>
      <c r="G13" s="146"/>
      <c r="H13" s="147"/>
      <c r="I13" s="118"/>
      <c r="K13" s="145" t="s">
        <v>30</v>
      </c>
      <c r="L13" s="146"/>
      <c r="M13" s="146"/>
      <c r="N13" s="146"/>
      <c r="O13" s="147"/>
      <c r="R13" s="118"/>
    </row>
    <row r="14" spans="2:18" ht="57.6" x14ac:dyDescent="0.3">
      <c r="B14" s="13" t="s">
        <v>2</v>
      </c>
      <c r="C14" s="14" t="s">
        <v>55</v>
      </c>
      <c r="D14" s="15" t="s">
        <v>12</v>
      </c>
      <c r="E14" s="16" t="s">
        <v>13</v>
      </c>
      <c r="F14" s="17" t="s">
        <v>16</v>
      </c>
      <c r="G14" s="18" t="s">
        <v>14</v>
      </c>
      <c r="H14" s="19" t="s">
        <v>15</v>
      </c>
      <c r="I14" s="19" t="s">
        <v>0</v>
      </c>
      <c r="J14" s="11"/>
      <c r="K14" s="148" t="s">
        <v>2</v>
      </c>
      <c r="L14" s="149"/>
      <c r="M14" s="15" t="s">
        <v>3</v>
      </c>
      <c r="N14" s="16" t="s">
        <v>1</v>
      </c>
      <c r="O14" s="19" t="s">
        <v>22</v>
      </c>
      <c r="R14" s="19" t="s">
        <v>58</v>
      </c>
    </row>
    <row r="15" spans="2:18" x14ac:dyDescent="0.3">
      <c r="B15" s="80"/>
      <c r="C15" s="75"/>
      <c r="D15" s="76"/>
      <c r="E15" s="77"/>
      <c r="F15" s="40" t="str">
        <f t="shared" ref="F15:F34" si="0">IFERROR(IF(D15="","",(ROUND(ROUND(D15,2)*2000*ROUND(E15,3),0))),0)</f>
        <v/>
      </c>
      <c r="G15" s="47">
        <f>IFERROR(IF(C15="",0,$O$10-VLOOKUP($O$10,'Data Validations'!$E$15:$F$34,2,0)-C15),"")</f>
        <v>0</v>
      </c>
      <c r="H15" s="47">
        <f t="shared" ref="H15:H34" si="1">IFERROR(IF(F15=0,"",ROUND(F15*(1+(G15/100)),0)),0)</f>
        <v>0</v>
      </c>
      <c r="I15" s="123">
        <f>IFERROR((F15/F$35)*$C$10,0)</f>
        <v>0</v>
      </c>
      <c r="K15" s="179"/>
      <c r="L15" s="180"/>
      <c r="M15" s="78"/>
      <c r="N15" s="79"/>
      <c r="O15" s="37" t="str">
        <f t="shared" ref="O15:O34" si="2">IFERROR(IF(M15="","",ROUND(ROUND(M15,2)*2000*ROUND(N15,3),0)),"")</f>
        <v/>
      </c>
      <c r="R15" s="123">
        <f>IFERROR((O15/O$35)*$H$10,0)</f>
        <v>0</v>
      </c>
    </row>
    <row r="16" spans="2:18" x14ac:dyDescent="0.3">
      <c r="B16" s="80"/>
      <c r="C16" s="75"/>
      <c r="D16" s="76"/>
      <c r="E16" s="77"/>
      <c r="F16" s="40" t="str">
        <f t="shared" si="0"/>
        <v/>
      </c>
      <c r="G16" s="47">
        <f>IFERROR(IF(C16="",0,$O$10-VLOOKUP($O$10,'Data Validations'!$E$15:$F$34,2,0)-C16),"")</f>
        <v>0</v>
      </c>
      <c r="H16" s="47">
        <f t="shared" si="1"/>
        <v>0</v>
      </c>
      <c r="I16" s="123">
        <f t="shared" ref="I16:I34" si="3">IFERROR((F16/F$35)*$C$10,0)</f>
        <v>0</v>
      </c>
      <c r="K16" s="131"/>
      <c r="L16" s="132"/>
      <c r="M16" s="78"/>
      <c r="N16" s="79"/>
      <c r="O16" s="37" t="str">
        <f t="shared" si="2"/>
        <v/>
      </c>
      <c r="R16" s="123">
        <f t="shared" ref="R16:R34" si="4">IFERROR((O16/O$35)*$H$10,0)</f>
        <v>0</v>
      </c>
    </row>
    <row r="17" spans="2:18" x14ac:dyDescent="0.3">
      <c r="B17" s="80"/>
      <c r="C17" s="75"/>
      <c r="D17" s="76"/>
      <c r="E17" s="77"/>
      <c r="F17" s="40" t="str">
        <f t="shared" si="0"/>
        <v/>
      </c>
      <c r="G17" s="47">
        <f>IFERROR(IF(C17="",0,$O$10-VLOOKUP($O$10,'Data Validations'!$E$15:$F$34,2,0)-C17),"")</f>
        <v>0</v>
      </c>
      <c r="H17" s="47">
        <f t="shared" si="1"/>
        <v>0</v>
      </c>
      <c r="I17" s="123">
        <f t="shared" si="3"/>
        <v>0</v>
      </c>
      <c r="K17" s="131"/>
      <c r="L17" s="132"/>
      <c r="M17" s="78"/>
      <c r="N17" s="79"/>
      <c r="O17" s="37" t="str">
        <f t="shared" si="2"/>
        <v/>
      </c>
      <c r="R17" s="123">
        <f t="shared" si="4"/>
        <v>0</v>
      </c>
    </row>
    <row r="18" spans="2:18" x14ac:dyDescent="0.3">
      <c r="B18" s="80"/>
      <c r="C18" s="75"/>
      <c r="D18" s="76"/>
      <c r="E18" s="77"/>
      <c r="F18" s="40" t="str">
        <f t="shared" si="0"/>
        <v/>
      </c>
      <c r="G18" s="47">
        <f>IFERROR(IF(C18="",0,$O$10-VLOOKUP($O$10,'Data Validations'!$E$15:$F$34,2,0)-C18),"")</f>
        <v>0</v>
      </c>
      <c r="H18" s="47">
        <f t="shared" si="1"/>
        <v>0</v>
      </c>
      <c r="I18" s="123">
        <f t="shared" si="3"/>
        <v>0</v>
      </c>
      <c r="K18" s="131"/>
      <c r="L18" s="132"/>
      <c r="M18" s="78"/>
      <c r="N18" s="79"/>
      <c r="O18" s="37" t="str">
        <f t="shared" si="2"/>
        <v/>
      </c>
      <c r="R18" s="123">
        <f t="shared" si="4"/>
        <v>0</v>
      </c>
    </row>
    <row r="19" spans="2:18" x14ac:dyDescent="0.3">
      <c r="B19" s="80"/>
      <c r="C19" s="75"/>
      <c r="D19" s="76"/>
      <c r="E19" s="77"/>
      <c r="F19" s="40" t="str">
        <f t="shared" si="0"/>
        <v/>
      </c>
      <c r="G19" s="47">
        <f>IFERROR(IF(C19="",0,$O$10-VLOOKUP($O$10,'Data Validations'!$E$15:$F$34,2,0)-C19),"")</f>
        <v>0</v>
      </c>
      <c r="H19" s="47">
        <f t="shared" si="1"/>
        <v>0</v>
      </c>
      <c r="I19" s="123">
        <f t="shared" si="3"/>
        <v>0</v>
      </c>
      <c r="K19" s="131"/>
      <c r="L19" s="132"/>
      <c r="M19" s="78"/>
      <c r="N19" s="79"/>
      <c r="O19" s="37" t="str">
        <f t="shared" si="2"/>
        <v/>
      </c>
      <c r="R19" s="123">
        <f t="shared" si="4"/>
        <v>0</v>
      </c>
    </row>
    <row r="20" spans="2:18" x14ac:dyDescent="0.3">
      <c r="B20" s="80"/>
      <c r="C20" s="75"/>
      <c r="D20" s="76"/>
      <c r="E20" s="77"/>
      <c r="F20" s="40" t="str">
        <f t="shared" si="0"/>
        <v/>
      </c>
      <c r="G20" s="47">
        <f>IFERROR(IF(C20="",0,$O$10-VLOOKUP($O$10,'Data Validations'!$E$15:$F$34,2,0)-C20),"")</f>
        <v>0</v>
      </c>
      <c r="H20" s="47">
        <f t="shared" si="1"/>
        <v>0</v>
      </c>
      <c r="I20" s="123">
        <f t="shared" si="3"/>
        <v>0</v>
      </c>
      <c r="K20" s="131"/>
      <c r="L20" s="132"/>
      <c r="M20" s="78"/>
      <c r="N20" s="79"/>
      <c r="O20" s="37" t="str">
        <f t="shared" si="2"/>
        <v/>
      </c>
      <c r="R20" s="123">
        <f t="shared" si="4"/>
        <v>0</v>
      </c>
    </row>
    <row r="21" spans="2:18" x14ac:dyDescent="0.3">
      <c r="B21" s="80"/>
      <c r="C21" s="75"/>
      <c r="D21" s="76"/>
      <c r="E21" s="77"/>
      <c r="F21" s="40" t="str">
        <f t="shared" si="0"/>
        <v/>
      </c>
      <c r="G21" s="47">
        <f>IFERROR(IF(C21="",0,$O$10-VLOOKUP($O$10,'Data Validations'!$E$15:$F$34,2,0)-C21),"")</f>
        <v>0</v>
      </c>
      <c r="H21" s="47">
        <f t="shared" si="1"/>
        <v>0</v>
      </c>
      <c r="I21" s="123">
        <f t="shared" si="3"/>
        <v>0</v>
      </c>
      <c r="K21" s="131"/>
      <c r="L21" s="132"/>
      <c r="M21" s="78"/>
      <c r="N21" s="79"/>
      <c r="O21" s="37" t="str">
        <f t="shared" si="2"/>
        <v/>
      </c>
      <c r="R21" s="123">
        <f t="shared" si="4"/>
        <v>0</v>
      </c>
    </row>
    <row r="22" spans="2:18" x14ac:dyDescent="0.3">
      <c r="B22" s="80"/>
      <c r="C22" s="75"/>
      <c r="D22" s="76"/>
      <c r="E22" s="77"/>
      <c r="F22" s="40" t="str">
        <f t="shared" si="0"/>
        <v/>
      </c>
      <c r="G22" s="47">
        <f>IFERROR(IF(C22="",0,$O$10-VLOOKUP($O$10,'Data Validations'!$E$15:$F$34,2,0)-C22),"")</f>
        <v>0</v>
      </c>
      <c r="H22" s="47">
        <f t="shared" si="1"/>
        <v>0</v>
      </c>
      <c r="I22" s="123">
        <f t="shared" si="3"/>
        <v>0</v>
      </c>
      <c r="K22" s="131"/>
      <c r="L22" s="132"/>
      <c r="M22" s="78"/>
      <c r="N22" s="79"/>
      <c r="O22" s="37" t="str">
        <f t="shared" si="2"/>
        <v/>
      </c>
      <c r="R22" s="123">
        <f t="shared" si="4"/>
        <v>0</v>
      </c>
    </row>
    <row r="23" spans="2:18" x14ac:dyDescent="0.3">
      <c r="B23" s="80"/>
      <c r="C23" s="75"/>
      <c r="D23" s="76"/>
      <c r="E23" s="77"/>
      <c r="F23" s="40" t="str">
        <f t="shared" si="0"/>
        <v/>
      </c>
      <c r="G23" s="47">
        <f>IFERROR(IF(C23="",0,$O$10-VLOOKUP($O$10,'Data Validations'!$E$15:$F$34,2,0)-C23),"")</f>
        <v>0</v>
      </c>
      <c r="H23" s="47">
        <f t="shared" si="1"/>
        <v>0</v>
      </c>
      <c r="I23" s="123">
        <f t="shared" si="3"/>
        <v>0</v>
      </c>
      <c r="K23" s="131"/>
      <c r="L23" s="132"/>
      <c r="M23" s="78"/>
      <c r="N23" s="79"/>
      <c r="O23" s="37" t="str">
        <f t="shared" si="2"/>
        <v/>
      </c>
      <c r="R23" s="123">
        <f t="shared" si="4"/>
        <v>0</v>
      </c>
    </row>
    <row r="24" spans="2:18" x14ac:dyDescent="0.3">
      <c r="B24" s="80"/>
      <c r="C24" s="75"/>
      <c r="D24" s="76"/>
      <c r="E24" s="77"/>
      <c r="F24" s="40" t="str">
        <f t="shared" si="0"/>
        <v/>
      </c>
      <c r="G24" s="47">
        <f>IFERROR(IF(C24="",0,$O$10-VLOOKUP($O$10,'Data Validations'!$E$15:$F$34,2,0)-C24),"")</f>
        <v>0</v>
      </c>
      <c r="H24" s="47">
        <f t="shared" si="1"/>
        <v>0</v>
      </c>
      <c r="I24" s="123">
        <f t="shared" si="3"/>
        <v>0</v>
      </c>
      <c r="K24" s="131"/>
      <c r="L24" s="132"/>
      <c r="M24" s="78"/>
      <c r="N24" s="79"/>
      <c r="O24" s="37" t="str">
        <f t="shared" si="2"/>
        <v/>
      </c>
      <c r="R24" s="123">
        <f t="shared" si="4"/>
        <v>0</v>
      </c>
    </row>
    <row r="25" spans="2:18" x14ac:dyDescent="0.3">
      <c r="B25" s="80"/>
      <c r="C25" s="75"/>
      <c r="D25" s="76"/>
      <c r="E25" s="77"/>
      <c r="F25" s="40" t="str">
        <f t="shared" si="0"/>
        <v/>
      </c>
      <c r="G25" s="47">
        <f>IFERROR(IF(C25="",0,$O$10-VLOOKUP($O$10,'Data Validations'!$E$15:$F$34,2,0)-C25),"")</f>
        <v>0</v>
      </c>
      <c r="H25" s="47">
        <f t="shared" si="1"/>
        <v>0</v>
      </c>
      <c r="I25" s="123">
        <f t="shared" si="3"/>
        <v>0</v>
      </c>
      <c r="K25" s="131"/>
      <c r="L25" s="132"/>
      <c r="M25" s="78"/>
      <c r="N25" s="79"/>
      <c r="O25" s="37" t="str">
        <f t="shared" si="2"/>
        <v/>
      </c>
      <c r="R25" s="123">
        <f t="shared" si="4"/>
        <v>0</v>
      </c>
    </row>
    <row r="26" spans="2:18" x14ac:dyDescent="0.3">
      <c r="B26" s="80"/>
      <c r="C26" s="75"/>
      <c r="D26" s="76"/>
      <c r="E26" s="77"/>
      <c r="F26" s="40" t="str">
        <f t="shared" si="0"/>
        <v/>
      </c>
      <c r="G26" s="47">
        <f>IFERROR(IF(C26="",0,$O$10-VLOOKUP($O$10,'Data Validations'!$E$15:$F$34,2,0)-C26),"")</f>
        <v>0</v>
      </c>
      <c r="H26" s="47">
        <f t="shared" si="1"/>
        <v>0</v>
      </c>
      <c r="I26" s="123">
        <f t="shared" si="3"/>
        <v>0</v>
      </c>
      <c r="K26" s="131"/>
      <c r="L26" s="132"/>
      <c r="M26" s="78"/>
      <c r="N26" s="79"/>
      <c r="O26" s="37" t="str">
        <f t="shared" si="2"/>
        <v/>
      </c>
      <c r="R26" s="123">
        <f t="shared" si="4"/>
        <v>0</v>
      </c>
    </row>
    <row r="27" spans="2:18" x14ac:dyDescent="0.3">
      <c r="B27" s="80"/>
      <c r="C27" s="75"/>
      <c r="D27" s="76"/>
      <c r="E27" s="77"/>
      <c r="F27" s="40" t="str">
        <f t="shared" si="0"/>
        <v/>
      </c>
      <c r="G27" s="47">
        <f>IFERROR(IF(C27="",0,$O$10-VLOOKUP($O$10,'Data Validations'!$E$15:$F$34,2,0)-C27),"")</f>
        <v>0</v>
      </c>
      <c r="H27" s="47">
        <f t="shared" si="1"/>
        <v>0</v>
      </c>
      <c r="I27" s="123">
        <f t="shared" si="3"/>
        <v>0</v>
      </c>
      <c r="K27" s="131"/>
      <c r="L27" s="132"/>
      <c r="M27" s="78"/>
      <c r="N27" s="79"/>
      <c r="O27" s="37" t="str">
        <f t="shared" si="2"/>
        <v/>
      </c>
      <c r="R27" s="123">
        <f t="shared" si="4"/>
        <v>0</v>
      </c>
    </row>
    <row r="28" spans="2:18" x14ac:dyDescent="0.3">
      <c r="B28" s="80"/>
      <c r="C28" s="75"/>
      <c r="D28" s="76"/>
      <c r="E28" s="77"/>
      <c r="F28" s="40" t="str">
        <f t="shared" si="0"/>
        <v/>
      </c>
      <c r="G28" s="47">
        <f>IFERROR(IF(C28="",0,$O$10-VLOOKUP($O$10,'Data Validations'!$E$15:$F$34,2,0)-C28),"")</f>
        <v>0</v>
      </c>
      <c r="H28" s="47">
        <f t="shared" si="1"/>
        <v>0</v>
      </c>
      <c r="I28" s="123">
        <f t="shared" si="3"/>
        <v>0</v>
      </c>
      <c r="K28" s="131"/>
      <c r="L28" s="132"/>
      <c r="M28" s="78"/>
      <c r="N28" s="79"/>
      <c r="O28" s="37" t="str">
        <f t="shared" si="2"/>
        <v/>
      </c>
      <c r="R28" s="123">
        <f t="shared" si="4"/>
        <v>0</v>
      </c>
    </row>
    <row r="29" spans="2:18" x14ac:dyDescent="0.3">
      <c r="B29" s="80"/>
      <c r="C29" s="75"/>
      <c r="D29" s="76"/>
      <c r="E29" s="77"/>
      <c r="F29" s="40" t="str">
        <f t="shared" si="0"/>
        <v/>
      </c>
      <c r="G29" s="47">
        <f>IFERROR(IF(C29="",0,$O$10-VLOOKUP($O$10,'Data Validations'!$E$15:$F$34,2,0)-C29),"")</f>
        <v>0</v>
      </c>
      <c r="H29" s="47">
        <f t="shared" si="1"/>
        <v>0</v>
      </c>
      <c r="I29" s="123">
        <f t="shared" si="3"/>
        <v>0</v>
      </c>
      <c r="K29" s="131"/>
      <c r="L29" s="132"/>
      <c r="M29" s="78"/>
      <c r="N29" s="79"/>
      <c r="O29" s="37" t="str">
        <f t="shared" si="2"/>
        <v/>
      </c>
      <c r="R29" s="123">
        <f t="shared" si="4"/>
        <v>0</v>
      </c>
    </row>
    <row r="30" spans="2:18" x14ac:dyDescent="0.3">
      <c r="B30" s="80"/>
      <c r="C30" s="75"/>
      <c r="D30" s="76"/>
      <c r="E30" s="77"/>
      <c r="F30" s="40" t="str">
        <f t="shared" si="0"/>
        <v/>
      </c>
      <c r="G30" s="47">
        <f>IFERROR(IF(C30="",0,$O$10-VLOOKUP($O$10,'Data Validations'!$E$15:$F$34,2,0)-C30),"")</f>
        <v>0</v>
      </c>
      <c r="H30" s="47">
        <f t="shared" si="1"/>
        <v>0</v>
      </c>
      <c r="I30" s="123">
        <f t="shared" si="3"/>
        <v>0</v>
      </c>
      <c r="K30" s="131"/>
      <c r="L30" s="132"/>
      <c r="M30" s="78"/>
      <c r="N30" s="79"/>
      <c r="O30" s="37" t="str">
        <f t="shared" si="2"/>
        <v/>
      </c>
      <c r="R30" s="123">
        <f t="shared" si="4"/>
        <v>0</v>
      </c>
    </row>
    <row r="31" spans="2:18" x14ac:dyDescent="0.3">
      <c r="B31" s="80"/>
      <c r="C31" s="75"/>
      <c r="D31" s="76"/>
      <c r="E31" s="77"/>
      <c r="F31" s="40" t="str">
        <f t="shared" si="0"/>
        <v/>
      </c>
      <c r="G31" s="47">
        <f>IFERROR(IF(C31="",0,$O$10-VLOOKUP($O$10,'Data Validations'!$E$15:$F$34,2,0)-C31),"")</f>
        <v>0</v>
      </c>
      <c r="H31" s="47">
        <f t="shared" si="1"/>
        <v>0</v>
      </c>
      <c r="I31" s="123">
        <f t="shared" si="3"/>
        <v>0</v>
      </c>
      <c r="K31" s="131"/>
      <c r="L31" s="132"/>
      <c r="M31" s="78"/>
      <c r="N31" s="79"/>
      <c r="O31" s="37" t="str">
        <f t="shared" si="2"/>
        <v/>
      </c>
      <c r="R31" s="123">
        <f t="shared" si="4"/>
        <v>0</v>
      </c>
    </row>
    <row r="32" spans="2:18" x14ac:dyDescent="0.3">
      <c r="B32" s="80"/>
      <c r="C32" s="75"/>
      <c r="D32" s="76"/>
      <c r="E32" s="77"/>
      <c r="F32" s="40" t="str">
        <f t="shared" si="0"/>
        <v/>
      </c>
      <c r="G32" s="47">
        <f>IFERROR(IF(C32="",0,$O$10-VLOOKUP($O$10,'Data Validations'!$E$15:$F$34,2,0)-C32),"")</f>
        <v>0</v>
      </c>
      <c r="H32" s="47">
        <f t="shared" si="1"/>
        <v>0</v>
      </c>
      <c r="I32" s="123">
        <f t="shared" si="3"/>
        <v>0</v>
      </c>
      <c r="K32" s="131"/>
      <c r="L32" s="132"/>
      <c r="M32" s="78"/>
      <c r="N32" s="79"/>
      <c r="O32" s="37" t="str">
        <f t="shared" si="2"/>
        <v/>
      </c>
      <c r="R32" s="123">
        <f t="shared" si="4"/>
        <v>0</v>
      </c>
    </row>
    <row r="33" spans="2:18" x14ac:dyDescent="0.3">
      <c r="B33" s="80"/>
      <c r="C33" s="75"/>
      <c r="D33" s="76"/>
      <c r="E33" s="77"/>
      <c r="F33" s="40" t="str">
        <f t="shared" si="0"/>
        <v/>
      </c>
      <c r="G33" s="47">
        <f>IFERROR(IF(C33="",0,$O$10-VLOOKUP($O$10,'Data Validations'!$E$15:$F$34,2,0)-C33),"")</f>
        <v>0</v>
      </c>
      <c r="H33" s="47">
        <f t="shared" si="1"/>
        <v>0</v>
      </c>
      <c r="I33" s="123">
        <f t="shared" si="3"/>
        <v>0</v>
      </c>
      <c r="K33" s="131"/>
      <c r="L33" s="132"/>
      <c r="M33" s="78"/>
      <c r="N33" s="79"/>
      <c r="O33" s="37" t="str">
        <f t="shared" si="2"/>
        <v/>
      </c>
      <c r="R33" s="123">
        <f t="shared" si="4"/>
        <v>0</v>
      </c>
    </row>
    <row r="34" spans="2:18" x14ac:dyDescent="0.3">
      <c r="B34" s="80"/>
      <c r="C34" s="75"/>
      <c r="D34" s="76"/>
      <c r="E34" s="77"/>
      <c r="F34" s="40" t="str">
        <f t="shared" si="0"/>
        <v/>
      </c>
      <c r="G34" s="47">
        <f>IFERROR(IF(C34="",0,$O$10-VLOOKUP($O$10,'Data Validations'!$E$15:$F$34,2,0)-C34),"")</f>
        <v>0</v>
      </c>
      <c r="H34" s="48">
        <f t="shared" si="1"/>
        <v>0</v>
      </c>
      <c r="I34" s="123">
        <f t="shared" si="3"/>
        <v>0</v>
      </c>
      <c r="K34" s="131"/>
      <c r="L34" s="132"/>
      <c r="M34" s="78"/>
      <c r="N34" s="79"/>
      <c r="O34" s="37" t="str">
        <f t="shared" si="2"/>
        <v/>
      </c>
      <c r="R34" s="123">
        <f t="shared" si="4"/>
        <v>0</v>
      </c>
    </row>
    <row r="35" spans="2:18" ht="15" thickBot="1" x14ac:dyDescent="0.35">
      <c r="B35" s="20"/>
      <c r="C35" s="20"/>
      <c r="D35" s="43">
        <f>SUM(D15:D34)</f>
        <v>0</v>
      </c>
      <c r="E35" s="20"/>
      <c r="F35" s="41">
        <f>SUM(F15:F34)</f>
        <v>0</v>
      </c>
      <c r="G35" s="20"/>
      <c r="H35" s="42">
        <f>ROUND(SUM(H15:H34),0)</f>
        <v>0</v>
      </c>
      <c r="I35" s="124">
        <f>SUM(I15:I34)</f>
        <v>0</v>
      </c>
      <c r="J35" s="29"/>
      <c r="K35" s="20"/>
      <c r="L35" s="20"/>
      <c r="M35" s="39">
        <f>SUM(M15:M34)</f>
        <v>0</v>
      </c>
      <c r="N35" s="21"/>
      <c r="O35" s="38">
        <f>SUM(O15:O34)</f>
        <v>0</v>
      </c>
      <c r="R35" s="124">
        <f>SUM(R15:R34)</f>
        <v>0</v>
      </c>
    </row>
    <row r="36" spans="2:18" ht="15" thickBot="1" x14ac:dyDescent="0.35">
      <c r="G36" s="4"/>
      <c r="H36" s="30"/>
      <c r="I36" s="1"/>
      <c r="K36" s="188"/>
      <c r="L36" s="189"/>
      <c r="M36" s="7"/>
      <c r="N36" s="7"/>
      <c r="O36" s="1"/>
      <c r="R36" s="1"/>
    </row>
    <row r="37" spans="2:18" ht="15" thickTop="1" x14ac:dyDescent="0.3">
      <c r="B37" s="182" t="s">
        <v>4</v>
      </c>
      <c r="C37" s="183"/>
      <c r="D37" s="184"/>
      <c r="E37" s="16" t="s">
        <v>5</v>
      </c>
      <c r="F37" s="16" t="s">
        <v>0</v>
      </c>
      <c r="G37" s="16" t="s">
        <v>6</v>
      </c>
      <c r="H37" s="31"/>
      <c r="I37" s="27"/>
      <c r="J37" s="32"/>
      <c r="K37" s="185" t="s">
        <v>25</v>
      </c>
      <c r="L37" s="186"/>
      <c r="M37" s="16" t="s">
        <v>7</v>
      </c>
      <c r="N37" s="16" t="s">
        <v>73</v>
      </c>
      <c r="O37" s="16" t="s">
        <v>8</v>
      </c>
      <c r="R37" s="27"/>
    </row>
    <row r="38" spans="2:18" x14ac:dyDescent="0.3">
      <c r="B38" s="181" t="s">
        <v>56</v>
      </c>
      <c r="C38" s="181"/>
      <c r="D38" s="181"/>
      <c r="E38" s="44">
        <f>F35</f>
        <v>0</v>
      </c>
      <c r="F38" s="45">
        <f>C10</f>
        <v>0</v>
      </c>
      <c r="G38" s="57">
        <f>IFERROR(ROUND(E38/F38,3),0)</f>
        <v>0</v>
      </c>
      <c r="H38" s="36"/>
      <c r="I38" s="50"/>
      <c r="J38" s="20"/>
      <c r="K38" s="187" t="s">
        <v>9</v>
      </c>
      <c r="L38" s="187"/>
      <c r="M38" s="69">
        <f>O35</f>
        <v>0</v>
      </c>
      <c r="N38" s="70">
        <f>H10</f>
        <v>0</v>
      </c>
      <c r="O38" s="69">
        <f>IFERROR(ROUND(M38/N38,0),0)</f>
        <v>0</v>
      </c>
      <c r="R38" s="50"/>
    </row>
    <row r="39" spans="2:18" x14ac:dyDescent="0.3">
      <c r="B39" s="181" t="s">
        <v>35</v>
      </c>
      <c r="C39" s="181"/>
      <c r="D39" s="181"/>
      <c r="E39" s="44">
        <f>H35</f>
        <v>0</v>
      </c>
      <c r="F39" s="45">
        <f>C10</f>
        <v>0</v>
      </c>
      <c r="G39" s="57">
        <f>IFERROR(ROUND(E39/F39,3),0)</f>
        <v>0</v>
      </c>
      <c r="H39" s="36"/>
      <c r="I39" s="50"/>
      <c r="J39" s="20"/>
      <c r="K39" s="135"/>
      <c r="L39" s="135"/>
      <c r="M39" s="66"/>
      <c r="N39" s="67"/>
      <c r="O39" s="66"/>
      <c r="R39" s="50"/>
    </row>
    <row r="40" spans="2:18" ht="15" customHeight="1" thickBot="1" x14ac:dyDescent="0.35">
      <c r="B40" s="181" t="s">
        <v>36</v>
      </c>
      <c r="C40" s="181"/>
      <c r="D40" s="181"/>
      <c r="E40" s="51">
        <f>F40*G40</f>
        <v>0</v>
      </c>
      <c r="F40" s="52">
        <f>C10</f>
        <v>0</v>
      </c>
      <c r="G40" s="57">
        <f>O11</f>
        <v>0</v>
      </c>
      <c r="H40" s="36"/>
      <c r="I40" s="50"/>
      <c r="J40" s="20"/>
      <c r="K40" s="133"/>
      <c r="L40" s="134"/>
      <c r="N40" s="24"/>
      <c r="R40" s="50"/>
    </row>
    <row r="41" spans="2:18" ht="15" customHeight="1" x14ac:dyDescent="0.35">
      <c r="B41" s="181" t="s">
        <v>41</v>
      </c>
      <c r="C41" s="181"/>
      <c r="D41" s="181"/>
      <c r="E41" s="51">
        <f>ROUND(G41*F41,0)</f>
        <v>0</v>
      </c>
      <c r="F41" s="52">
        <f>C10</f>
        <v>0</v>
      </c>
      <c r="G41" s="57">
        <f>ROUND(O38,3)</f>
        <v>0</v>
      </c>
      <c r="H41" s="50"/>
      <c r="I41" s="50"/>
      <c r="J41" s="20"/>
      <c r="K41" s="68" t="s">
        <v>62</v>
      </c>
      <c r="L41" s="73">
        <f>C11</f>
        <v>0</v>
      </c>
      <c r="M41" s="85" t="s">
        <v>61</v>
      </c>
      <c r="N41" s="71" t="s">
        <v>60</v>
      </c>
      <c r="R41" s="50"/>
    </row>
    <row r="42" spans="2:18" x14ac:dyDescent="0.3">
      <c r="B42" s="169" t="s">
        <v>27</v>
      </c>
      <c r="C42" s="170"/>
      <c r="D42" s="171"/>
      <c r="E42" s="58">
        <f>ROUND(E55,6)*ROUND(F41,3)</f>
        <v>0</v>
      </c>
      <c r="F42" s="172" t="s">
        <v>29</v>
      </c>
      <c r="G42" s="173"/>
      <c r="H42" s="25"/>
      <c r="I42" s="25"/>
      <c r="J42" s="20"/>
      <c r="K42" s="159" t="s">
        <v>71</v>
      </c>
      <c r="L42" s="160"/>
      <c r="M42" s="86">
        <f>E42</f>
        <v>0</v>
      </c>
      <c r="N42" s="72">
        <f>F35</f>
        <v>0</v>
      </c>
      <c r="O42" s="92"/>
      <c r="R42" s="25"/>
    </row>
    <row r="43" spans="2:18" ht="15" thickBot="1" x14ac:dyDescent="0.35">
      <c r="B43" s="174" t="s">
        <v>42</v>
      </c>
      <c r="C43" s="174"/>
      <c r="D43" s="174"/>
      <c r="E43" s="174"/>
      <c r="F43" s="174"/>
      <c r="G43" s="174"/>
      <c r="H43" s="25"/>
      <c r="I43" s="25"/>
      <c r="J43" s="20"/>
      <c r="K43" s="161" t="s">
        <v>23</v>
      </c>
      <c r="L43" s="162"/>
      <c r="M43" s="94">
        <f>M38</f>
        <v>0</v>
      </c>
      <c r="N43" s="95">
        <f>O35</f>
        <v>0</v>
      </c>
      <c r="O43" s="93" t="s">
        <v>58</v>
      </c>
      <c r="R43" s="25"/>
    </row>
    <row r="44" spans="2:18" ht="14.4" customHeight="1" thickBot="1" x14ac:dyDescent="0.35">
      <c r="B44" s="175"/>
      <c r="C44" s="175"/>
      <c r="D44" s="175"/>
      <c r="E44" s="175"/>
      <c r="F44" s="175"/>
      <c r="G44" s="175"/>
      <c r="H44" s="27"/>
      <c r="I44" s="27"/>
      <c r="J44" s="20"/>
      <c r="K44" s="176" t="s">
        <v>72</v>
      </c>
      <c r="L44" s="177"/>
      <c r="M44" s="96">
        <f>IFERROR((((M42+M43)/($C10+$H10))*$O44),0)</f>
        <v>0</v>
      </c>
      <c r="N44" s="97">
        <f>IFERROR((((N42+N43)/($C10+$H10))*$O44),0)</f>
        <v>0</v>
      </c>
      <c r="O44" s="87"/>
      <c r="R44" s="27"/>
    </row>
    <row r="45" spans="2:18" ht="15" thickBot="1" x14ac:dyDescent="0.35">
      <c r="E45" s="28"/>
      <c r="F45" s="20"/>
      <c r="G45" s="26"/>
      <c r="H45" s="27"/>
      <c r="I45" s="27"/>
      <c r="J45" s="20"/>
      <c r="K45" s="176" t="s">
        <v>68</v>
      </c>
      <c r="L45" s="178"/>
      <c r="M45" s="100">
        <f>N45</f>
        <v>0</v>
      </c>
      <c r="N45" s="101"/>
      <c r="O45" s="87"/>
      <c r="R45" s="27"/>
    </row>
    <row r="46" spans="2:18" x14ac:dyDescent="0.3">
      <c r="B46" s="167" t="s">
        <v>37</v>
      </c>
      <c r="C46" s="167"/>
      <c r="D46" s="167"/>
      <c r="E46" s="167"/>
      <c r="F46" s="167"/>
      <c r="G46" s="167"/>
      <c r="H46" s="167"/>
      <c r="I46" s="117"/>
      <c r="J46" s="24"/>
      <c r="K46" s="163" t="s">
        <v>24</v>
      </c>
      <c r="L46" s="164"/>
      <c r="M46" s="98">
        <f>SUM(M42:M45)</f>
        <v>0</v>
      </c>
      <c r="N46" s="99">
        <f>SUM(N42:N45)</f>
        <v>0</v>
      </c>
      <c r="R46" s="117"/>
    </row>
    <row r="47" spans="2:18" x14ac:dyDescent="0.3">
      <c r="E47" s="6"/>
      <c r="G47" s="2"/>
      <c r="H47" s="1"/>
      <c r="I47" s="1"/>
      <c r="J47" s="1"/>
      <c r="K47" s="159" t="s">
        <v>69</v>
      </c>
      <c r="L47" s="165"/>
      <c r="M47" s="88">
        <f>L10</f>
        <v>0</v>
      </c>
      <c r="N47" s="89">
        <f>L10</f>
        <v>0</v>
      </c>
      <c r="O47" s="24"/>
      <c r="R47" s="1"/>
    </row>
    <row r="48" spans="2:18" ht="15" thickBot="1" x14ac:dyDescent="0.35">
      <c r="K48" s="157" t="s">
        <v>70</v>
      </c>
      <c r="L48" s="158"/>
      <c r="M48" s="90">
        <f>IFERROR(M46/M47,0)</f>
        <v>0</v>
      </c>
      <c r="N48" s="91">
        <f>IFERROR(N46/N47,0)</f>
        <v>0</v>
      </c>
    </row>
    <row r="49" spans="2:18" ht="7.8" customHeight="1" x14ac:dyDescent="0.3">
      <c r="K49" s="168"/>
      <c r="L49" s="168"/>
      <c r="M49" s="24"/>
      <c r="N49" s="24"/>
    </row>
    <row r="50" spans="2:18" ht="76.2" customHeight="1" x14ac:dyDescent="0.3">
      <c r="B50" s="166" t="s">
        <v>38</v>
      </c>
      <c r="C50" s="166"/>
      <c r="D50" s="166"/>
      <c r="E50" s="166"/>
      <c r="F50" s="166"/>
      <c r="G50" s="166"/>
      <c r="H50" s="166"/>
      <c r="I50" s="166"/>
      <c r="J50" s="166"/>
      <c r="K50" s="166"/>
      <c r="L50" s="166"/>
      <c r="M50" s="166"/>
      <c r="N50" s="166"/>
      <c r="O50" s="166"/>
    </row>
    <row r="51" spans="2:18" x14ac:dyDescent="0.3">
      <c r="B51" s="156"/>
      <c r="C51" s="156"/>
      <c r="D51" s="156"/>
      <c r="K51" s="74"/>
      <c r="L51" s="74"/>
      <c r="M51" s="74"/>
      <c r="N51" s="74"/>
    </row>
    <row r="52" spans="2:18" x14ac:dyDescent="0.3">
      <c r="B52" s="49"/>
    </row>
    <row r="53" spans="2:18" hidden="1" x14ac:dyDescent="0.3">
      <c r="D53" s="61" t="s">
        <v>43</v>
      </c>
      <c r="E53" s="59">
        <f>ROUND(MAX(G38,G40,G41),3)</f>
        <v>0</v>
      </c>
    </row>
    <row r="54" spans="2:18" hidden="1" x14ac:dyDescent="0.3">
      <c r="B54" s="60"/>
      <c r="C54" s="60"/>
      <c r="D54" s="61" t="s">
        <v>43</v>
      </c>
      <c r="E54" s="59">
        <f>ROUND(IF(G39&gt;MAX(G40,G41),MAX(G40,G41),G39),6)</f>
        <v>0</v>
      </c>
      <c r="F54" s="60"/>
      <c r="G54" s="63"/>
      <c r="H54" s="60"/>
      <c r="I54" s="60"/>
      <c r="J54" s="60"/>
      <c r="R54" s="60"/>
    </row>
    <row r="55" spans="2:18" hidden="1" x14ac:dyDescent="0.3">
      <c r="B55" s="60"/>
      <c r="C55" s="60"/>
      <c r="D55" s="60" t="s">
        <v>45</v>
      </c>
      <c r="E55" s="62">
        <f>ROUND(IF(E53&gt;G39,G39,E53),3)</f>
        <v>0</v>
      </c>
      <c r="F55" s="60"/>
      <c r="G55" s="60"/>
      <c r="H55" s="60"/>
      <c r="I55" s="60"/>
      <c r="J55" s="60"/>
      <c r="R55" s="60"/>
    </row>
    <row r="56" spans="2:18" x14ac:dyDescent="0.3">
      <c r="K56" s="60"/>
      <c r="L56" s="60"/>
      <c r="M56" s="60"/>
    </row>
    <row r="57" spans="2:18" x14ac:dyDescent="0.3">
      <c r="K57" s="60"/>
      <c r="L57" s="60"/>
      <c r="M57" s="60"/>
    </row>
  </sheetData>
  <sheetProtection algorithmName="SHA-512" hashValue="XCih0jbRjY6hv5ofSFzhLXnsF/Qy8CPdjgVKTqkmTjScUSIouNlK1zJSGo4jYeHroVYYlqEgoqtysIp7HVgHLQ==" saltValue="UcMLtnwv6kpmCj9llN5NHA==" spinCount="100000" sheet="1" selectLockedCells="1"/>
  <mergeCells count="59">
    <mergeCell ref="B50:O50"/>
    <mergeCell ref="B51:D51"/>
    <mergeCell ref="K45:L45"/>
    <mergeCell ref="B46:H46"/>
    <mergeCell ref="K46:L46"/>
    <mergeCell ref="K47:L47"/>
    <mergeCell ref="K48:L48"/>
    <mergeCell ref="K49:L49"/>
    <mergeCell ref="B41:D41"/>
    <mergeCell ref="B42:D42"/>
    <mergeCell ref="F42:G42"/>
    <mergeCell ref="K42:L42"/>
    <mergeCell ref="B43:G44"/>
    <mergeCell ref="K43:L43"/>
    <mergeCell ref="K44:L44"/>
    <mergeCell ref="B38:D38"/>
    <mergeCell ref="K38:L38"/>
    <mergeCell ref="B39:D39"/>
    <mergeCell ref="K39:L39"/>
    <mergeCell ref="B40:D40"/>
    <mergeCell ref="K40:L40"/>
    <mergeCell ref="K32:L32"/>
    <mergeCell ref="K33:L33"/>
    <mergeCell ref="K34:L34"/>
    <mergeCell ref="K36:L36"/>
    <mergeCell ref="B37:D37"/>
    <mergeCell ref="K37:L37"/>
    <mergeCell ref="K31:L31"/>
    <mergeCell ref="K20:L20"/>
    <mergeCell ref="K21:L21"/>
    <mergeCell ref="K22:L22"/>
    <mergeCell ref="K23:L23"/>
    <mergeCell ref="K24:L24"/>
    <mergeCell ref="K25:L25"/>
    <mergeCell ref="K26:L26"/>
    <mergeCell ref="K27:L27"/>
    <mergeCell ref="K28:L28"/>
    <mergeCell ref="K29:L29"/>
    <mergeCell ref="K30:L30"/>
    <mergeCell ref="K19:L19"/>
    <mergeCell ref="C11:E11"/>
    <mergeCell ref="F11:G11"/>
    <mergeCell ref="B12:H12"/>
    <mergeCell ref="K12:O12"/>
    <mergeCell ref="B13:H13"/>
    <mergeCell ref="K13:O13"/>
    <mergeCell ref="K14:L14"/>
    <mergeCell ref="K15:L15"/>
    <mergeCell ref="K16:L16"/>
    <mergeCell ref="K17:L17"/>
    <mergeCell ref="K18:L18"/>
    <mergeCell ref="C10:E10"/>
    <mergeCell ref="F10:G10"/>
    <mergeCell ref="M10:N10"/>
    <mergeCell ref="M1:O1"/>
    <mergeCell ref="B7:O7"/>
    <mergeCell ref="B8:O8"/>
    <mergeCell ref="C9:E9"/>
    <mergeCell ref="G9:H9"/>
  </mergeCells>
  <conditionalFormatting sqref="B12:I12">
    <cfRule type="containsText" dxfId="119" priority="2" operator="containsText" text="Excessive">
      <formula>NOT(ISERROR(SEARCH("Excessive",B12)))</formula>
    </cfRule>
  </conditionalFormatting>
  <conditionalFormatting sqref="G15:G34">
    <cfRule type="expression" dxfId="118" priority="10">
      <formula>$C15=""</formula>
    </cfRule>
    <cfRule type="cellIs" dxfId="117" priority="11" operator="greaterThan">
      <formula>60</formula>
    </cfRule>
  </conditionalFormatting>
  <conditionalFormatting sqref="G18:G21">
    <cfRule type="cellIs" dxfId="116" priority="3" operator="greaterThan">
      <formula>60</formula>
    </cfRule>
  </conditionalFormatting>
  <conditionalFormatting sqref="G23:G26">
    <cfRule type="cellIs" dxfId="115" priority="7" operator="greaterThan">
      <formula>60</formula>
    </cfRule>
  </conditionalFormatting>
  <conditionalFormatting sqref="G28:G34">
    <cfRule type="cellIs" dxfId="114" priority="4" operator="greaterThan">
      <formula>60</formula>
    </cfRule>
  </conditionalFormatting>
  <conditionalFormatting sqref="K12">
    <cfRule type="containsText" dxfId="113" priority="6" operator="containsText" text="10%">
      <formula>NOT(ISERROR(SEARCH("10%",K12)))</formula>
    </cfRule>
  </conditionalFormatting>
  <conditionalFormatting sqref="K12:O12">
    <cfRule type="containsText" dxfId="112" priority="5" operator="containsText" text="Acreage">
      <formula>NOT(ISERROR(SEARCH("Acreage",K12)))</formula>
    </cfRule>
  </conditionalFormatting>
  <conditionalFormatting sqref="P15:P34">
    <cfRule type="containsText" dxfId="111" priority="9" operator="containsText" text="Excessive">
      <formula>NOT(ISERROR(SEARCH("Excessive",P15)))</formula>
    </cfRule>
  </conditionalFormatting>
  <conditionalFormatting sqref="R12">
    <cfRule type="containsText" dxfId="110" priority="1" operator="containsText" text="Excessive">
      <formula>NOT(ISERROR(SEARCH("Excessive",R12)))</formula>
    </cfRule>
  </conditionalFormatting>
  <dataValidations count="6">
    <dataValidation allowBlank="1" showInputMessage="1" showErrorMessage="1" prompt="Must be at least 15% of Unit Total Acres to qualify for EH adjustment." sqref="C10:E10" xr:uid="{5A331109-1C2C-4746-BA9F-B1F05CA28F78}"/>
    <dataValidation allowBlank="1" showInputMessage="1" showErrorMessage="1" prompt="Enter percentage to one decimal.  xx.x%" sqref="E14" xr:uid="{C55E94A5-1915-46B0-8417-8BFAA352A274}"/>
    <dataValidation type="date" operator="lessThanOrEqual" allowBlank="1" showInputMessage="1" showErrorMessage="1" error="The date you've entered is after full maturity.  Enter this production in the Non-EH section." sqref="C15" xr:uid="{288F26BF-691C-413E-888B-30ECD9694AF1}">
      <formula1>$O$10-46</formula1>
    </dataValidation>
    <dataValidation type="date" operator="lessThanOrEqual" allowBlank="1" showInputMessage="1" showErrorMessage="1" error="Date not in EH date range. Validate date, otherwise enter data in Non-Early Harvest section." sqref="C16:C34" xr:uid="{D8C7C715-F1F9-4DB8-951B-075AF84223B9}">
      <formula1>$O$10-46</formula1>
    </dataValidation>
    <dataValidation type="list" allowBlank="1" showInputMessage="1" showErrorMessage="1" prompt="After selecting Crop Year, choose the applicable End of Insurance Period from dropdown options." sqref="O10" xr:uid="{B6D6BD58-E30F-4A87-A330-E91E2BED4EE1}">
      <formula1>INDIRECT(Q9)</formula1>
    </dataValidation>
    <dataValidation type="whole" allowBlank="1" showInputMessage="1" showErrorMessage="1" prompt="Enter whole number." sqref="O11" xr:uid="{EB57D586-9C2D-4B63-96A1-FEC4C23CB27A}">
      <formula1>0</formula1>
      <formula2>1000000</formula2>
    </dataValidation>
  </dataValidations>
  <pageMargins left="0.5" right="0.25" top="0.75" bottom="0.75" header="0.3" footer="0.3"/>
  <pageSetup scale="58" orientation="landscape" r:id="rId1"/>
  <headerFooter>
    <oddFooter>&amp;R&amp;"Roboto,Regular"&amp;8 2024.04</oddFooter>
  </headerFooter>
  <drawing r:id="rId2"/>
  <extLst>
    <ext xmlns:x14="http://schemas.microsoft.com/office/spreadsheetml/2009/9/main" uri="{CCE6A557-97BC-4b89-ADB6-D9C93CAAB3DF}">
      <x14:dataValidations xmlns:xm="http://schemas.microsoft.com/office/excel/2006/main" count="1">
        <x14:dataValidation type="list" allowBlank="1" showErrorMessage="1" prompt="_x000a_" xr:uid="{917716E2-C23E-4D9A-99F2-C685698B383C}">
          <x14:formula1>
            <xm:f>'Data Validations'!$B$16:$B$25</xm:f>
          </x14:formula1>
          <xm:sqref>O9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32</vt:i4>
      </vt:variant>
    </vt:vector>
  </HeadingPairs>
  <TitlesOfParts>
    <vt:vector size="55"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Master Yield</vt:lpstr>
      <vt:lpstr>Draft changes for 2021</vt:lpstr>
      <vt:lpstr>Data Validations</vt:lpstr>
      <vt:lpstr>_2018</vt:lpstr>
      <vt:lpstr>_2019</vt:lpstr>
      <vt:lpstr>_2020</vt:lpstr>
      <vt:lpstr>_2021</vt:lpstr>
      <vt:lpstr>_2022</vt:lpstr>
      <vt:lpstr>_2023</vt:lpstr>
      <vt:lpstr>_2024</vt:lpstr>
      <vt:lpstr>_2025</vt:lpstr>
      <vt:lpstr>_2026</vt:lpstr>
      <vt:lpstr>_2027</vt:lpstr>
      <vt:lpstr>_2028</vt:lpstr>
      <vt:lpstr>_2029</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Ken Ripley</cp:lastModifiedBy>
  <cp:lastPrinted>2025-01-02T19:58:07Z</cp:lastPrinted>
  <dcterms:created xsi:type="dcterms:W3CDTF">2019-08-14T16:58:27Z</dcterms:created>
  <dcterms:modified xsi:type="dcterms:W3CDTF">2025-03-07T17:41:33Z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{24F3B2E6-1A64-4202-9FB8-E42A120567E1}</vt:lpwstr>
  </property>
</Properties>
</file>